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2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3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14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15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omments16.xml" ContentType="application/vnd.openxmlformats-officedocument.spreadsheetml.comment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7.xml" ContentType="application/vnd.openxmlformats-officedocument.spreadsheetml.comments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hidePivotFieldList="1" defaultThemeVersion="166925"/>
  <xr:revisionPtr revIDLastSave="0" documentId="13_ncr:1_{CA7F0FB7-8E56-4D79-B849-0A48CAB40E49}" xr6:coauthVersionLast="47" xr6:coauthVersionMax="47" xr10:uidLastSave="{00000000-0000-0000-0000-000000000000}"/>
  <bookViews>
    <workbookView xWindow="-108" yWindow="-108" windowWidth="23256" windowHeight="12456" xr2:uid="{F1E4EE3E-73DC-4CA4-B3D5-8D966BAB0BD2}"/>
  </bookViews>
  <sheets>
    <sheet name="記入例" sheetId="42" r:id="rId1"/>
    <sheet name="金額設定" sheetId="43" r:id="rId2"/>
    <sheet name="令和◯年3月 特定事業所集中減算入力シート" sheetId="41" r:id="rId3"/>
    <sheet name="令和◯年4月 管理表" sheetId="2" r:id="rId4"/>
    <sheet name="令和◯年4月 売上表" sheetId="6" r:id="rId5"/>
    <sheet name="令和◯年5月 管理表" sheetId="9" r:id="rId6"/>
    <sheet name="令和◯年5月 売上表" sheetId="10" r:id="rId7"/>
    <sheet name="令和◯年6月 管理表" sheetId="11" r:id="rId8"/>
    <sheet name="令和◯年6月 売上表 " sheetId="12" r:id="rId9"/>
    <sheet name="令和◯年7月 管理表" sheetId="13" r:id="rId10"/>
    <sheet name="令和◯年7月 売上表 " sheetId="14" r:id="rId11"/>
    <sheet name="令和◯年8月 管理表 " sheetId="15" r:id="rId12"/>
    <sheet name="令和◯年8月 売上表" sheetId="16" r:id="rId13"/>
    <sheet name="令和◯年9月 管理表 " sheetId="17" r:id="rId14"/>
    <sheet name="令和◯年9月 売上表" sheetId="18" r:id="rId15"/>
    <sheet name="令和◯年10月 管理表  " sheetId="19" r:id="rId16"/>
    <sheet name="令和◯年10月 売上表 " sheetId="20" r:id="rId17"/>
    <sheet name="令和◯年11月 管理表  " sheetId="21" r:id="rId18"/>
    <sheet name="令和◯年11月 売上表  " sheetId="22" r:id="rId19"/>
    <sheet name="令和◯年12月 管理表  " sheetId="23" r:id="rId20"/>
    <sheet name="令和◯年12月 売上表  " sheetId="24" r:id="rId21"/>
    <sheet name="令和◯年1月 管理表 " sheetId="25" r:id="rId22"/>
    <sheet name="令和◯年1月 売上表  " sheetId="26" r:id="rId23"/>
    <sheet name="令和◯年2月 管理表 " sheetId="27" r:id="rId24"/>
    <sheet name="令和◯年2月 売上表  " sheetId="28" r:id="rId25"/>
    <sheet name="令和◯年3月 管理表 " sheetId="29" r:id="rId26"/>
    <sheet name="令和◯年3月 売上表  " sheetId="30" r:id="rId27"/>
    <sheet name="年間売上一覧表" sheetId="8" r:id="rId28"/>
    <sheet name="【前期】 特定事業所集中減算集計シート" sheetId="34" r:id="rId29"/>
    <sheet name="【前期】特定事業所集中減算に係る届出書 " sheetId="35" r:id="rId30"/>
    <sheet name="【前期】前６ヶ月間のサービス利用割合" sheetId="36" r:id="rId31"/>
    <sheet name="【後期】 特定事業所集中減算集計シート " sheetId="38" r:id="rId32"/>
    <sheet name="【後期】特定事業所集中減算に係る届出書 " sheetId="39" r:id="rId33"/>
    <sheet name="【後期】前６ヶ月間のサービス利用割合" sheetId="40" r:id="rId34"/>
    <sheet name="ドロップダウンリスト一覧" sheetId="7" r:id="rId35"/>
  </sheets>
  <definedNames>
    <definedName name="_xlnm.Print_Area" localSheetId="31">'【後期】 特定事業所集中減算集計シート '!$A$1:$R$27</definedName>
    <definedName name="_xlnm.Print_Area" localSheetId="33">【後期】前６ヶ月間のサービス利用割合!$A$1:$G$11</definedName>
    <definedName name="_xlnm.Print_Area" localSheetId="32">'【後期】特定事業所集中減算に係る届出書 '!$A$1:$T$65</definedName>
    <definedName name="_xlnm.Print_Area" localSheetId="28">'【前期】 特定事業所集中減算集計シート'!$A$1:$R$27</definedName>
    <definedName name="_xlnm.Print_Area" localSheetId="30">【前期】前６ヶ月間のサービス利用割合!$A$1:$G$11</definedName>
    <definedName name="_xlnm.Print_Area" localSheetId="29">'【前期】特定事業所集中減算に係る届出書 '!$A$1:$T$65</definedName>
    <definedName name="_xlnm.Print_Area" localSheetId="1">金額設定!$A$1:$D$21</definedName>
    <definedName name="_xlnm.Print_Area" localSheetId="6">'令和◯年5月 売上表'!$A$1:$F$43</definedName>
    <definedName name="勘定科目" localSheetId="28">#REF!</definedName>
    <definedName name="勘定科目" localSheetId="30">#REF!</definedName>
    <definedName name="勘定科目" localSheetId="29">#REF!</definedName>
    <definedName name="勘定科目">#REF!</definedName>
    <definedName name="金種" localSheetId="28">#REF!</definedName>
    <definedName name="金種" localSheetId="30">#REF!</definedName>
    <definedName name="金種" localSheetId="29">#REF!</definedName>
    <definedName name="金種">#REF!</definedName>
    <definedName name="銀行口座" localSheetId="28">#REF!</definedName>
    <definedName name="銀行口座" localSheetId="30">#REF!</definedName>
    <definedName name="銀行口座" localSheetId="29">#REF!</definedName>
    <definedName name="銀行口座">#REF!</definedName>
    <definedName name="日付" localSheetId="28">#REF!</definedName>
    <definedName name="日付" localSheetId="30">#REF!</definedName>
    <definedName name="日付" localSheetId="29">#REF!</definedName>
    <definedName name="日付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8" l="1"/>
  <c r="C19" i="8"/>
  <c r="D19" i="8"/>
  <c r="E19" i="8"/>
  <c r="F19" i="8"/>
  <c r="G19" i="8"/>
  <c r="H19" i="8"/>
  <c r="I19" i="8"/>
  <c r="J19" i="8"/>
  <c r="K19" i="8"/>
  <c r="L19" i="8"/>
  <c r="B10" i="8"/>
  <c r="C10" i="8"/>
  <c r="D10" i="8"/>
  <c r="E10" i="8"/>
  <c r="F10" i="8"/>
  <c r="G10" i="8"/>
  <c r="H10" i="8"/>
  <c r="I10" i="8"/>
  <c r="J10" i="8"/>
  <c r="K10" i="8"/>
  <c r="L10" i="8"/>
  <c r="L36" i="35" l="1"/>
  <c r="M36" i="35"/>
  <c r="N36" i="35"/>
  <c r="O36" i="35"/>
  <c r="P36" i="35"/>
  <c r="K36" i="35"/>
  <c r="L35" i="35"/>
  <c r="M35" i="35"/>
  <c r="N35" i="35"/>
  <c r="O35" i="35"/>
  <c r="P35" i="35"/>
  <c r="K35" i="35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F22" i="10"/>
  <c r="F21" i="10"/>
  <c r="B22" i="10"/>
  <c r="B21" i="10"/>
  <c r="F5" i="10"/>
  <c r="F9" i="10"/>
  <c r="F8" i="10"/>
  <c r="F7" i="10"/>
  <c r="F6" i="10"/>
  <c r="B9" i="10"/>
  <c r="B8" i="10"/>
  <c r="B7" i="10"/>
  <c r="B6" i="10"/>
  <c r="B5" i="10"/>
  <c r="B10" i="10"/>
  <c r="F22" i="12"/>
  <c r="F21" i="12"/>
  <c r="B22" i="12"/>
  <c r="B21" i="12"/>
  <c r="F9" i="12"/>
  <c r="F8" i="12"/>
  <c r="F7" i="12"/>
  <c r="F6" i="12"/>
  <c r="F5" i="12"/>
  <c r="B9" i="12"/>
  <c r="B8" i="12"/>
  <c r="B7" i="12"/>
  <c r="B6" i="12"/>
  <c r="B5" i="12"/>
  <c r="F22" i="14"/>
  <c r="F21" i="14"/>
  <c r="B22" i="14"/>
  <c r="B21" i="14"/>
  <c r="F9" i="14"/>
  <c r="F8" i="14"/>
  <c r="F7" i="14"/>
  <c r="F6" i="14"/>
  <c r="F5" i="14"/>
  <c r="B9" i="14"/>
  <c r="B8" i="14"/>
  <c r="B7" i="14"/>
  <c r="B6" i="14"/>
  <c r="B5" i="14"/>
  <c r="F22" i="16"/>
  <c r="F21" i="16"/>
  <c r="B22" i="16"/>
  <c r="B21" i="16"/>
  <c r="F9" i="16"/>
  <c r="F8" i="16"/>
  <c r="F7" i="16"/>
  <c r="F6" i="16"/>
  <c r="F5" i="16"/>
  <c r="B8" i="16"/>
  <c r="B9" i="16"/>
  <c r="B7" i="16"/>
  <c r="B6" i="16"/>
  <c r="B5" i="16"/>
  <c r="F22" i="18"/>
  <c r="F21" i="18"/>
  <c r="B22" i="18"/>
  <c r="B21" i="18"/>
  <c r="F9" i="18"/>
  <c r="F8" i="18"/>
  <c r="F7" i="18"/>
  <c r="F6" i="18"/>
  <c r="F5" i="18"/>
  <c r="B9" i="18"/>
  <c r="B8" i="18"/>
  <c r="B7" i="18"/>
  <c r="B6" i="18"/>
  <c r="B5" i="18"/>
  <c r="F22" i="20"/>
  <c r="F21" i="20"/>
  <c r="B22" i="20"/>
  <c r="B21" i="20"/>
  <c r="F9" i="20"/>
  <c r="F8" i="20"/>
  <c r="F7" i="20"/>
  <c r="F6" i="20"/>
  <c r="F5" i="20"/>
  <c r="B9" i="20"/>
  <c r="B8" i="20"/>
  <c r="B7" i="20"/>
  <c r="B6" i="20"/>
  <c r="B5" i="20"/>
  <c r="F22" i="22"/>
  <c r="F21" i="22"/>
  <c r="B22" i="22"/>
  <c r="B21" i="22"/>
  <c r="F9" i="22"/>
  <c r="F8" i="22"/>
  <c r="F7" i="22"/>
  <c r="F6" i="22"/>
  <c r="F5" i="22"/>
  <c r="B9" i="22"/>
  <c r="B8" i="22"/>
  <c r="B7" i="22"/>
  <c r="B6" i="22"/>
  <c r="B5" i="22"/>
  <c r="F22" i="24"/>
  <c r="F21" i="24"/>
  <c r="B22" i="24"/>
  <c r="B21" i="24"/>
  <c r="F9" i="24"/>
  <c r="F8" i="24"/>
  <c r="F7" i="24"/>
  <c r="F6" i="24"/>
  <c r="F5" i="24"/>
  <c r="B8" i="24"/>
  <c r="B9" i="24"/>
  <c r="B7" i="24"/>
  <c r="B6" i="24"/>
  <c r="B5" i="24"/>
  <c r="B10" i="24"/>
  <c r="F22" i="26" l="1"/>
  <c r="F21" i="26"/>
  <c r="B22" i="26"/>
  <c r="C22" i="26" s="1"/>
  <c r="B21" i="26"/>
  <c r="C21" i="26" s="1"/>
  <c r="F9" i="26"/>
  <c r="F8" i="26"/>
  <c r="E8" i="26" s="1"/>
  <c r="F7" i="26"/>
  <c r="E7" i="26" s="1"/>
  <c r="F6" i="26"/>
  <c r="E6" i="26" s="1"/>
  <c r="F5" i="26"/>
  <c r="B9" i="26"/>
  <c r="B8" i="26"/>
  <c r="C8" i="26" s="1"/>
  <c r="B7" i="26"/>
  <c r="C7" i="26" s="1"/>
  <c r="B6" i="26"/>
  <c r="C6" i="26" s="1"/>
  <c r="B5" i="26"/>
  <c r="F22" i="28"/>
  <c r="E22" i="28" s="1"/>
  <c r="F21" i="28"/>
  <c r="E21" i="28" s="1"/>
  <c r="B22" i="28"/>
  <c r="C22" i="28" s="1"/>
  <c r="B21" i="28"/>
  <c r="C21" i="28" s="1"/>
  <c r="F9" i="28"/>
  <c r="F8" i="28"/>
  <c r="E8" i="28" s="1"/>
  <c r="F7" i="28"/>
  <c r="E7" i="28" s="1"/>
  <c r="F6" i="28"/>
  <c r="E6" i="28" s="1"/>
  <c r="B5" i="28"/>
  <c r="C5" i="28" s="1"/>
  <c r="F5" i="28"/>
  <c r="E5" i="28" s="1"/>
  <c r="B9" i="28"/>
  <c r="C9" i="28" s="1"/>
  <c r="B8" i="28"/>
  <c r="C8" i="28" s="1"/>
  <c r="B7" i="28"/>
  <c r="C7" i="28" s="1"/>
  <c r="B6" i="28"/>
  <c r="C6" i="28" s="1"/>
  <c r="F22" i="30"/>
  <c r="F21" i="30"/>
  <c r="E21" i="30" s="1"/>
  <c r="B22" i="30"/>
  <c r="C22" i="30" s="1"/>
  <c r="B21" i="30"/>
  <c r="C21" i="30" s="1"/>
  <c r="F7" i="30"/>
  <c r="E7" i="30" s="1"/>
  <c r="F8" i="30"/>
  <c r="E8" i="30" s="1"/>
  <c r="F9" i="30"/>
  <c r="E9" i="30" s="1"/>
  <c r="F6" i="30"/>
  <c r="E6" i="30" s="1"/>
  <c r="F5" i="30"/>
  <c r="E5" i="30" s="1"/>
  <c r="B8" i="30"/>
  <c r="C8" i="30" s="1"/>
  <c r="B7" i="30"/>
  <c r="C7" i="30" s="1"/>
  <c r="B6" i="30"/>
  <c r="C6" i="30" s="1"/>
  <c r="B5" i="30"/>
  <c r="B9" i="30"/>
  <c r="C9" i="30" s="1"/>
  <c r="C5" i="30"/>
  <c r="E22" i="30"/>
  <c r="E22" i="26"/>
  <c r="E21" i="26"/>
  <c r="E22" i="24"/>
  <c r="C22" i="24"/>
  <c r="E21" i="24"/>
  <c r="C21" i="24"/>
  <c r="E22" i="22"/>
  <c r="C22" i="22"/>
  <c r="E21" i="22"/>
  <c r="C21" i="22"/>
  <c r="E22" i="20"/>
  <c r="C22" i="20"/>
  <c r="E21" i="20"/>
  <c r="C21" i="20"/>
  <c r="E22" i="18"/>
  <c r="C22" i="18"/>
  <c r="E21" i="18"/>
  <c r="C21" i="18"/>
  <c r="E22" i="16"/>
  <c r="C22" i="16"/>
  <c r="E21" i="16"/>
  <c r="C21" i="16"/>
  <c r="E22" i="14"/>
  <c r="C22" i="14"/>
  <c r="E21" i="14"/>
  <c r="C21" i="14"/>
  <c r="E22" i="12"/>
  <c r="C22" i="12"/>
  <c r="E21" i="12"/>
  <c r="C21" i="12"/>
  <c r="E22" i="10"/>
  <c r="C22" i="10"/>
  <c r="E21" i="10"/>
  <c r="C21" i="10"/>
  <c r="E9" i="26"/>
  <c r="C9" i="26"/>
  <c r="E5" i="26"/>
  <c r="C5" i="26"/>
  <c r="E9" i="24"/>
  <c r="C9" i="24"/>
  <c r="E8" i="24"/>
  <c r="C8" i="24"/>
  <c r="E7" i="24"/>
  <c r="C7" i="24"/>
  <c r="E6" i="24"/>
  <c r="C6" i="24"/>
  <c r="E5" i="24"/>
  <c r="C5" i="24"/>
  <c r="E9" i="22"/>
  <c r="C9" i="22"/>
  <c r="E8" i="22"/>
  <c r="C8" i="22"/>
  <c r="E7" i="22"/>
  <c r="C7" i="22"/>
  <c r="E6" i="22"/>
  <c r="C6" i="22"/>
  <c r="E5" i="22"/>
  <c r="C5" i="22"/>
  <c r="E9" i="20"/>
  <c r="C9" i="20"/>
  <c r="E8" i="20"/>
  <c r="C8" i="20"/>
  <c r="E7" i="20"/>
  <c r="C7" i="20"/>
  <c r="E6" i="20"/>
  <c r="C6" i="20"/>
  <c r="E5" i="20"/>
  <c r="C5" i="20"/>
  <c r="E9" i="18"/>
  <c r="C9" i="18"/>
  <c r="E8" i="18"/>
  <c r="C8" i="18"/>
  <c r="E7" i="18"/>
  <c r="C7" i="18"/>
  <c r="E6" i="18"/>
  <c r="C6" i="18"/>
  <c r="E5" i="18"/>
  <c r="C5" i="18"/>
  <c r="E9" i="16"/>
  <c r="C9" i="16"/>
  <c r="E8" i="16"/>
  <c r="C8" i="16"/>
  <c r="E7" i="16"/>
  <c r="C7" i="16"/>
  <c r="E6" i="16"/>
  <c r="C6" i="16"/>
  <c r="E5" i="16"/>
  <c r="C5" i="16"/>
  <c r="E9" i="14"/>
  <c r="C9" i="14"/>
  <c r="E8" i="14"/>
  <c r="C8" i="14"/>
  <c r="E7" i="14"/>
  <c r="C7" i="14"/>
  <c r="E6" i="14"/>
  <c r="C6" i="14"/>
  <c r="E5" i="14"/>
  <c r="C5" i="14"/>
  <c r="E9" i="10"/>
  <c r="C9" i="10"/>
  <c r="E8" i="10"/>
  <c r="C8" i="10"/>
  <c r="E7" i="10"/>
  <c r="C7" i="10"/>
  <c r="E6" i="10"/>
  <c r="C6" i="10"/>
  <c r="E5" i="10"/>
  <c r="C5" i="10"/>
  <c r="E9" i="12"/>
  <c r="C9" i="12"/>
  <c r="E8" i="12"/>
  <c r="C8" i="12"/>
  <c r="E7" i="12"/>
  <c r="C7" i="12"/>
  <c r="E6" i="12"/>
  <c r="C6" i="12"/>
  <c r="E5" i="12"/>
  <c r="C5" i="12"/>
  <c r="F22" i="6"/>
  <c r="E22" i="6" s="1"/>
  <c r="F21" i="6"/>
  <c r="F9" i="6"/>
  <c r="F8" i="6"/>
  <c r="F7" i="6"/>
  <c r="F6" i="6"/>
  <c r="F5" i="6"/>
  <c r="AH58" i="9"/>
  <c r="AH58" i="11"/>
  <c r="AH58" i="13"/>
  <c r="AH58" i="15"/>
  <c r="AH58" i="17"/>
  <c r="AH58" i="19"/>
  <c r="AH58" i="21"/>
  <c r="AH58" i="23"/>
  <c r="AH58" i="25"/>
  <c r="AH58" i="27"/>
  <c r="AH58" i="29"/>
  <c r="AG58" i="9"/>
  <c r="AG58" i="11"/>
  <c r="AG58" i="13"/>
  <c r="AG58" i="15"/>
  <c r="AG58" i="17"/>
  <c r="AG58" i="19"/>
  <c r="AG58" i="21"/>
  <c r="AG58" i="23"/>
  <c r="AG58" i="25"/>
  <c r="AG58" i="27"/>
  <c r="AG58" i="29"/>
  <c r="AG58" i="2"/>
  <c r="AD58" i="9"/>
  <c r="AD58" i="11"/>
  <c r="AD58" i="13"/>
  <c r="AD58" i="15"/>
  <c r="AD58" i="17"/>
  <c r="AD58" i="19"/>
  <c r="AD58" i="21"/>
  <c r="AD58" i="23"/>
  <c r="AD58" i="25"/>
  <c r="AD58" i="27"/>
  <c r="AD58" i="29"/>
  <c r="AC58" i="9"/>
  <c r="AC58" i="11"/>
  <c r="AC58" i="13"/>
  <c r="AC58" i="15"/>
  <c r="AC58" i="17"/>
  <c r="AC58" i="19"/>
  <c r="AC58" i="21"/>
  <c r="AC58" i="23"/>
  <c r="AC58" i="25"/>
  <c r="AC58" i="27"/>
  <c r="AC58" i="29"/>
  <c r="AC58" i="2"/>
  <c r="AH51" i="9"/>
  <c r="AH52" i="9"/>
  <c r="AH53" i="9"/>
  <c r="AH51" i="11"/>
  <c r="AH52" i="11"/>
  <c r="AH53" i="11"/>
  <c r="AH51" i="13"/>
  <c r="AH52" i="13"/>
  <c r="AH53" i="13"/>
  <c r="AH51" i="15"/>
  <c r="AH52" i="15"/>
  <c r="AH53" i="15"/>
  <c r="AH51" i="17"/>
  <c r="AH52" i="17"/>
  <c r="AH53" i="17"/>
  <c r="AH51" i="19"/>
  <c r="AH52" i="19"/>
  <c r="AH53" i="19"/>
  <c r="AH51" i="21"/>
  <c r="AH52" i="21"/>
  <c r="AH53" i="21"/>
  <c r="AH51" i="23"/>
  <c r="AH52" i="23"/>
  <c r="AH53" i="23"/>
  <c r="AH51" i="25"/>
  <c r="AH52" i="25"/>
  <c r="AH53" i="25"/>
  <c r="AH51" i="27"/>
  <c r="AH52" i="27"/>
  <c r="AH53" i="27"/>
  <c r="AH51" i="29"/>
  <c r="AH52" i="29"/>
  <c r="AH53" i="29"/>
  <c r="AG51" i="9"/>
  <c r="AG52" i="9"/>
  <c r="AG53" i="9"/>
  <c r="AG51" i="11"/>
  <c r="AG52" i="11"/>
  <c r="AG53" i="11"/>
  <c r="AG51" i="13"/>
  <c r="AG52" i="13"/>
  <c r="AG53" i="13"/>
  <c r="AG51" i="15"/>
  <c r="AG52" i="15"/>
  <c r="AG53" i="15"/>
  <c r="AG51" i="17"/>
  <c r="AG52" i="17"/>
  <c r="AG53" i="17"/>
  <c r="AG51" i="19"/>
  <c r="AG52" i="19"/>
  <c r="AG53" i="19"/>
  <c r="AG51" i="21"/>
  <c r="AG52" i="21"/>
  <c r="AG53" i="21"/>
  <c r="AG51" i="23"/>
  <c r="AG52" i="23"/>
  <c r="AG53" i="23"/>
  <c r="AG51" i="25"/>
  <c r="AG52" i="25"/>
  <c r="AG53" i="25"/>
  <c r="AG51" i="27"/>
  <c r="AG52" i="27"/>
  <c r="AG53" i="27"/>
  <c r="AG51" i="29"/>
  <c r="AG52" i="29"/>
  <c r="AG53" i="29"/>
  <c r="AG51" i="2"/>
  <c r="AG52" i="2"/>
  <c r="AG53" i="2"/>
  <c r="AD51" i="9"/>
  <c r="AD52" i="9"/>
  <c r="AD53" i="9"/>
  <c r="AD51" i="11"/>
  <c r="AD52" i="11"/>
  <c r="AD53" i="11"/>
  <c r="AD51" i="13"/>
  <c r="AD52" i="13"/>
  <c r="AD53" i="13"/>
  <c r="AD51" i="15"/>
  <c r="AD52" i="15"/>
  <c r="AD53" i="15"/>
  <c r="AD51" i="17"/>
  <c r="AD52" i="17"/>
  <c r="AD53" i="17"/>
  <c r="AD51" i="19"/>
  <c r="AD52" i="19"/>
  <c r="AD53" i="19"/>
  <c r="AD51" i="21"/>
  <c r="AD52" i="21"/>
  <c r="AD53" i="21"/>
  <c r="AD51" i="23"/>
  <c r="AD52" i="23"/>
  <c r="AD53" i="23"/>
  <c r="AD51" i="25"/>
  <c r="AD52" i="25"/>
  <c r="AD53" i="25"/>
  <c r="AD51" i="27"/>
  <c r="AD52" i="27"/>
  <c r="AD53" i="27"/>
  <c r="AD51" i="29"/>
  <c r="AD52" i="29"/>
  <c r="AD53" i="29"/>
  <c r="AC51" i="9"/>
  <c r="AC52" i="9"/>
  <c r="AC53" i="9"/>
  <c r="AC51" i="11"/>
  <c r="AC52" i="11"/>
  <c r="AC53" i="11"/>
  <c r="AC51" i="13"/>
  <c r="AC52" i="13"/>
  <c r="AC53" i="13"/>
  <c r="AC51" i="15"/>
  <c r="AC52" i="15"/>
  <c r="AC53" i="15"/>
  <c r="AC51" i="17"/>
  <c r="AC52" i="17"/>
  <c r="AC53" i="17"/>
  <c r="AC51" i="19"/>
  <c r="AC52" i="19"/>
  <c r="AC53" i="19"/>
  <c r="AC51" i="21"/>
  <c r="AC52" i="21"/>
  <c r="AC53" i="21"/>
  <c r="AC51" i="23"/>
  <c r="AC52" i="23"/>
  <c r="AC53" i="23"/>
  <c r="AC51" i="25"/>
  <c r="AC52" i="25"/>
  <c r="AC53" i="25"/>
  <c r="AC51" i="27"/>
  <c r="AC52" i="27"/>
  <c r="AC53" i="27"/>
  <c r="AC51" i="29"/>
  <c r="AC52" i="29"/>
  <c r="AC53" i="29"/>
  <c r="AC51" i="2"/>
  <c r="AC52" i="2"/>
  <c r="AC53" i="2"/>
  <c r="Z51" i="9"/>
  <c r="Z52" i="9"/>
  <c r="Z53" i="9"/>
  <c r="Z51" i="11"/>
  <c r="Z52" i="11"/>
  <c r="Z53" i="11"/>
  <c r="Z51" i="13"/>
  <c r="Z52" i="13"/>
  <c r="Z53" i="13"/>
  <c r="Z51" i="15"/>
  <c r="Z52" i="15"/>
  <c r="Z53" i="15"/>
  <c r="Z51" i="21"/>
  <c r="Z52" i="21"/>
  <c r="Z53" i="21"/>
  <c r="Z51" i="23"/>
  <c r="Z52" i="23"/>
  <c r="Z53" i="23"/>
  <c r="Z51" i="25"/>
  <c r="Z52" i="25"/>
  <c r="Z53" i="25"/>
  <c r="Z51" i="27"/>
  <c r="Z52" i="27"/>
  <c r="Z53" i="27"/>
  <c r="Z51" i="29"/>
  <c r="Z52" i="29"/>
  <c r="Z53" i="29"/>
  <c r="Y51" i="9"/>
  <c r="Y52" i="9"/>
  <c r="Y53" i="9"/>
  <c r="Y51" i="11"/>
  <c r="Y52" i="11"/>
  <c r="Y53" i="11"/>
  <c r="Y51" i="13"/>
  <c r="Y52" i="13"/>
  <c r="Y53" i="13"/>
  <c r="Y51" i="15"/>
  <c r="Y52" i="15"/>
  <c r="Y53" i="15"/>
  <c r="Y51" i="17"/>
  <c r="Y52" i="17"/>
  <c r="Y53" i="17"/>
  <c r="Y51" i="19"/>
  <c r="Y52" i="19"/>
  <c r="Y53" i="19"/>
  <c r="Y51" i="21"/>
  <c r="Y52" i="21"/>
  <c r="Y53" i="21"/>
  <c r="Y51" i="23"/>
  <c r="Y52" i="23"/>
  <c r="Y53" i="23"/>
  <c r="Y51" i="25"/>
  <c r="Y52" i="25"/>
  <c r="Y53" i="25"/>
  <c r="Y51" i="27"/>
  <c r="Y52" i="27"/>
  <c r="Y53" i="27"/>
  <c r="Y51" i="29"/>
  <c r="Y52" i="29"/>
  <c r="Y53" i="29"/>
  <c r="Y51" i="2"/>
  <c r="Y52" i="2"/>
  <c r="Y53" i="2"/>
  <c r="B22" i="6"/>
  <c r="C22" i="6" s="1"/>
  <c r="B21" i="6"/>
  <c r="C21" i="6" s="1"/>
  <c r="B9" i="6"/>
  <c r="B8" i="6"/>
  <c r="B7" i="6"/>
  <c r="B6" i="6"/>
  <c r="B5" i="6"/>
  <c r="F24" i="10"/>
  <c r="E24" i="10" s="1"/>
  <c r="F24" i="12"/>
  <c r="E24" i="12" s="1"/>
  <c r="F24" i="14"/>
  <c r="E24" i="14" s="1"/>
  <c r="F24" i="16"/>
  <c r="E24" i="16" s="1"/>
  <c r="F24" i="20"/>
  <c r="F24" i="22"/>
  <c r="E24" i="22" s="1"/>
  <c r="F24" i="24"/>
  <c r="E24" i="24" s="1"/>
  <c r="F24" i="18"/>
  <c r="E24" i="18" s="1"/>
  <c r="D24" i="6"/>
  <c r="D24" i="10"/>
  <c r="D24" i="12"/>
  <c r="D24" i="14"/>
  <c r="D24" i="16"/>
  <c r="D24" i="18"/>
  <c r="D24" i="20"/>
  <c r="D24" i="22"/>
  <c r="D24" i="24"/>
  <c r="D24" i="26"/>
  <c r="D24" i="30"/>
  <c r="D24" i="28"/>
  <c r="E23" i="10"/>
  <c r="E23" i="12"/>
  <c r="E23" i="14"/>
  <c r="E23" i="16"/>
  <c r="E23" i="18"/>
  <c r="E23" i="20"/>
  <c r="E24" i="20"/>
  <c r="E23" i="22"/>
  <c r="E23" i="24"/>
  <c r="E23" i="26"/>
  <c r="E23" i="28"/>
  <c r="E23" i="30"/>
  <c r="E23" i="6"/>
  <c r="C23" i="10"/>
  <c r="C23" i="12"/>
  <c r="C23" i="14"/>
  <c r="C23" i="16"/>
  <c r="C23" i="18"/>
  <c r="C23" i="20"/>
  <c r="C23" i="22"/>
  <c r="C23" i="24"/>
  <c r="C23" i="26"/>
  <c r="C23" i="28"/>
  <c r="C23" i="30"/>
  <c r="C23" i="6"/>
  <c r="Z58" i="9"/>
  <c r="Z58" i="11"/>
  <c r="Z58" i="13"/>
  <c r="Z58" i="15"/>
  <c r="Z58" i="21"/>
  <c r="Z58" i="23"/>
  <c r="Z58" i="25"/>
  <c r="Z58" i="27"/>
  <c r="Z58" i="29"/>
  <c r="Y58" i="9"/>
  <c r="Y58" i="11"/>
  <c r="Y58" i="13"/>
  <c r="Y58" i="15"/>
  <c r="Y58" i="17"/>
  <c r="Y58" i="19"/>
  <c r="Y58" i="21"/>
  <c r="Y58" i="23"/>
  <c r="Y58" i="25"/>
  <c r="Y58" i="27"/>
  <c r="Y58" i="29"/>
  <c r="Y58" i="2"/>
  <c r="V58" i="9"/>
  <c r="V58" i="11"/>
  <c r="V58" i="13"/>
  <c r="V58" i="15"/>
  <c r="V58" i="21"/>
  <c r="V58" i="23"/>
  <c r="V58" i="25"/>
  <c r="V58" i="27"/>
  <c r="V58" i="29"/>
  <c r="U58" i="9"/>
  <c r="U58" i="11"/>
  <c r="U58" i="13"/>
  <c r="U58" i="15"/>
  <c r="U58" i="17"/>
  <c r="U58" i="19"/>
  <c r="U58" i="21"/>
  <c r="U58" i="23"/>
  <c r="U58" i="25"/>
  <c r="U58" i="27"/>
  <c r="U58" i="29"/>
  <c r="U58" i="2"/>
  <c r="V51" i="9"/>
  <c r="V52" i="9"/>
  <c r="V53" i="9"/>
  <c r="V51" i="11"/>
  <c r="V52" i="11"/>
  <c r="V53" i="11"/>
  <c r="V51" i="13"/>
  <c r="V52" i="13"/>
  <c r="V53" i="13"/>
  <c r="V51" i="15"/>
  <c r="V52" i="15"/>
  <c r="V53" i="15"/>
  <c r="V51" i="21"/>
  <c r="V52" i="21"/>
  <c r="V53" i="21"/>
  <c r="V51" i="23"/>
  <c r="V52" i="23"/>
  <c r="V53" i="23"/>
  <c r="V51" i="25"/>
  <c r="V52" i="25"/>
  <c r="V53" i="25"/>
  <c r="V51" i="27"/>
  <c r="V52" i="27"/>
  <c r="V53" i="27"/>
  <c r="V51" i="29"/>
  <c r="V52" i="29"/>
  <c r="V53" i="29"/>
  <c r="U51" i="9"/>
  <c r="U52" i="9"/>
  <c r="U53" i="9"/>
  <c r="U51" i="11"/>
  <c r="U52" i="11"/>
  <c r="U53" i="11"/>
  <c r="U51" i="13"/>
  <c r="U52" i="13"/>
  <c r="U53" i="13"/>
  <c r="U51" i="15"/>
  <c r="U52" i="15"/>
  <c r="U53" i="15"/>
  <c r="U51" i="17"/>
  <c r="U52" i="17"/>
  <c r="U53" i="17"/>
  <c r="U51" i="19"/>
  <c r="U52" i="19"/>
  <c r="U53" i="19"/>
  <c r="U51" i="21"/>
  <c r="U52" i="21"/>
  <c r="U53" i="21"/>
  <c r="U51" i="23"/>
  <c r="U52" i="23"/>
  <c r="U53" i="23"/>
  <c r="U51" i="25"/>
  <c r="U52" i="25"/>
  <c r="U53" i="25"/>
  <c r="U51" i="27"/>
  <c r="U52" i="27"/>
  <c r="U53" i="27"/>
  <c r="U51" i="29"/>
  <c r="U52" i="29"/>
  <c r="U53" i="29"/>
  <c r="U51" i="2"/>
  <c r="U52" i="2"/>
  <c r="U53" i="2"/>
  <c r="B25" i="30" l="1"/>
  <c r="F24" i="26"/>
  <c r="E24" i="26" s="1"/>
  <c r="F24" i="28"/>
  <c r="E24" i="28" s="1"/>
  <c r="E9" i="28"/>
  <c r="F25" i="30"/>
  <c r="F24" i="30"/>
  <c r="E24" i="30" s="1"/>
  <c r="F24" i="6"/>
  <c r="E24" i="6" s="1"/>
  <c r="AG46" i="2"/>
  <c r="AG47" i="2"/>
  <c r="AG48" i="2"/>
  <c r="AG49" i="2"/>
  <c r="AG50" i="2"/>
  <c r="AG46" i="9"/>
  <c r="AG47" i="9"/>
  <c r="AG48" i="9"/>
  <c r="AG49" i="9"/>
  <c r="AG50" i="9"/>
  <c r="AG46" i="11"/>
  <c r="AG47" i="11"/>
  <c r="AG48" i="11"/>
  <c r="AG49" i="11"/>
  <c r="AG50" i="11"/>
  <c r="AG46" i="13"/>
  <c r="AG47" i="13"/>
  <c r="AG48" i="13"/>
  <c r="AG49" i="13"/>
  <c r="AG50" i="13"/>
  <c r="AG46" i="15"/>
  <c r="AG47" i="15"/>
  <c r="AG48" i="15"/>
  <c r="AG49" i="15"/>
  <c r="AG50" i="15"/>
  <c r="AG46" i="17"/>
  <c r="AG47" i="17"/>
  <c r="AG48" i="17"/>
  <c r="AG49" i="17"/>
  <c r="AG50" i="17"/>
  <c r="AG46" i="19"/>
  <c r="AG47" i="19"/>
  <c r="AG48" i="19"/>
  <c r="AG49" i="19"/>
  <c r="AG50" i="19"/>
  <c r="AG46" i="21"/>
  <c r="AG47" i="21"/>
  <c r="AG48" i="21"/>
  <c r="AG49" i="21"/>
  <c r="AG50" i="21"/>
  <c r="AG46" i="23"/>
  <c r="AG47" i="23"/>
  <c r="AG48" i="23"/>
  <c r="AG49" i="23"/>
  <c r="AG50" i="23"/>
  <c r="AG46" i="25"/>
  <c r="AG47" i="25"/>
  <c r="AG48" i="25"/>
  <c r="AG49" i="25"/>
  <c r="AG50" i="25"/>
  <c r="AG46" i="29"/>
  <c r="AG47" i="29"/>
  <c r="AG48" i="29"/>
  <c r="AG49" i="29"/>
  <c r="AG50" i="29"/>
  <c r="AG46" i="27"/>
  <c r="AG47" i="27"/>
  <c r="AG48" i="27"/>
  <c r="AG49" i="27"/>
  <c r="AG50" i="27"/>
  <c r="AC46" i="2"/>
  <c r="AC47" i="2"/>
  <c r="AC48" i="2"/>
  <c r="AC49" i="2"/>
  <c r="AC50" i="2"/>
  <c r="AC46" i="9"/>
  <c r="AC47" i="9"/>
  <c r="AC48" i="9"/>
  <c r="AC49" i="9"/>
  <c r="AC50" i="9"/>
  <c r="AC46" i="11"/>
  <c r="AC47" i="11"/>
  <c r="AC48" i="11"/>
  <c r="AC49" i="11"/>
  <c r="AC50" i="11"/>
  <c r="AC46" i="13"/>
  <c r="AC47" i="13"/>
  <c r="AC48" i="13"/>
  <c r="AC49" i="13"/>
  <c r="AC50" i="13"/>
  <c r="AC46" i="15"/>
  <c r="AC47" i="15"/>
  <c r="AC48" i="15"/>
  <c r="AC49" i="15"/>
  <c r="AC50" i="15"/>
  <c r="AC46" i="17"/>
  <c r="AC47" i="17"/>
  <c r="AC48" i="17"/>
  <c r="AC49" i="17"/>
  <c r="AC50" i="17"/>
  <c r="AC46" i="19"/>
  <c r="AC47" i="19"/>
  <c r="AC48" i="19"/>
  <c r="AC49" i="19"/>
  <c r="AC50" i="19"/>
  <c r="AC46" i="21"/>
  <c r="AC47" i="21"/>
  <c r="AC48" i="21"/>
  <c r="AC49" i="21"/>
  <c r="AC50" i="21"/>
  <c r="AC46" i="23"/>
  <c r="AC47" i="23"/>
  <c r="AC48" i="23"/>
  <c r="AC49" i="23"/>
  <c r="AC50" i="23"/>
  <c r="AC46" i="25"/>
  <c r="AC47" i="25"/>
  <c r="AC48" i="25"/>
  <c r="AC49" i="25"/>
  <c r="AC50" i="25"/>
  <c r="AC46" i="29"/>
  <c r="AC47" i="29"/>
  <c r="AC48" i="29"/>
  <c r="AC49" i="29"/>
  <c r="AC50" i="29"/>
  <c r="AC46" i="27"/>
  <c r="AC47" i="27"/>
  <c r="AC48" i="27"/>
  <c r="AC49" i="27"/>
  <c r="AC50" i="27"/>
  <c r="Y46" i="2"/>
  <c r="Y47" i="2"/>
  <c r="Y48" i="2"/>
  <c r="Y49" i="2"/>
  <c r="Y50" i="2"/>
  <c r="Y46" i="9"/>
  <c r="Y47" i="9"/>
  <c r="Y48" i="9"/>
  <c r="Y49" i="9"/>
  <c r="Y50" i="9"/>
  <c r="Y46" i="11"/>
  <c r="Y47" i="11"/>
  <c r="Y48" i="11"/>
  <c r="Y49" i="11"/>
  <c r="Y50" i="11"/>
  <c r="Y46" i="13"/>
  <c r="Y47" i="13"/>
  <c r="Y48" i="13"/>
  <c r="Y49" i="13"/>
  <c r="Y50" i="13"/>
  <c r="Y46" i="15"/>
  <c r="Y47" i="15"/>
  <c r="Y48" i="15"/>
  <c r="Y49" i="15"/>
  <c r="Y50" i="15"/>
  <c r="Y46" i="17"/>
  <c r="Y47" i="17"/>
  <c r="Y48" i="17"/>
  <c r="Y49" i="17"/>
  <c r="Y50" i="17"/>
  <c r="Y46" i="19"/>
  <c r="Y47" i="19"/>
  <c r="Y48" i="19"/>
  <c r="Y49" i="19"/>
  <c r="Y50" i="19"/>
  <c r="Y46" i="21"/>
  <c r="Y47" i="21"/>
  <c r="Y48" i="21"/>
  <c r="Y49" i="21"/>
  <c r="Y50" i="21"/>
  <c r="Y46" i="23"/>
  <c r="Y47" i="23"/>
  <c r="Y48" i="23"/>
  <c r="Y49" i="23"/>
  <c r="Y50" i="23"/>
  <c r="Y46" i="25"/>
  <c r="Y47" i="25"/>
  <c r="Y48" i="25"/>
  <c r="Y49" i="25"/>
  <c r="Y50" i="25"/>
  <c r="Y46" i="29"/>
  <c r="Y47" i="29"/>
  <c r="Y48" i="29"/>
  <c r="Y49" i="29"/>
  <c r="Y50" i="29"/>
  <c r="Y46" i="27"/>
  <c r="Y47" i="27"/>
  <c r="Y48" i="27"/>
  <c r="Y49" i="27"/>
  <c r="Y50" i="27"/>
  <c r="U46" i="9"/>
  <c r="U47" i="9"/>
  <c r="U48" i="9"/>
  <c r="U49" i="9"/>
  <c r="U50" i="9"/>
  <c r="U46" i="11"/>
  <c r="U47" i="11"/>
  <c r="U48" i="11"/>
  <c r="U49" i="11"/>
  <c r="U50" i="11"/>
  <c r="U46" i="13"/>
  <c r="U47" i="13"/>
  <c r="U48" i="13"/>
  <c r="U49" i="13"/>
  <c r="U50" i="13"/>
  <c r="U46" i="15"/>
  <c r="U47" i="15"/>
  <c r="U48" i="15"/>
  <c r="U49" i="15"/>
  <c r="U50" i="15"/>
  <c r="U46" i="17"/>
  <c r="U47" i="17"/>
  <c r="U48" i="17"/>
  <c r="U49" i="17"/>
  <c r="U50" i="17"/>
  <c r="U46" i="19"/>
  <c r="U47" i="19"/>
  <c r="U48" i="19"/>
  <c r="U49" i="19"/>
  <c r="U50" i="19"/>
  <c r="U46" i="21"/>
  <c r="U47" i="21"/>
  <c r="U48" i="21"/>
  <c r="U49" i="21"/>
  <c r="U50" i="21"/>
  <c r="U46" i="23"/>
  <c r="U47" i="23"/>
  <c r="U48" i="23"/>
  <c r="U49" i="23"/>
  <c r="U50" i="23"/>
  <c r="U46" i="25"/>
  <c r="U47" i="25"/>
  <c r="U48" i="25"/>
  <c r="U49" i="25"/>
  <c r="U50" i="25"/>
  <c r="U46" i="27"/>
  <c r="U47" i="27"/>
  <c r="U48" i="27"/>
  <c r="U49" i="27"/>
  <c r="U50" i="27"/>
  <c r="U46" i="29"/>
  <c r="U47" i="29"/>
  <c r="U48" i="29"/>
  <c r="U49" i="29"/>
  <c r="U50" i="29"/>
  <c r="U46" i="2"/>
  <c r="U47" i="2"/>
  <c r="U48" i="2"/>
  <c r="U49" i="2"/>
  <c r="U50" i="2"/>
  <c r="E39" i="6"/>
  <c r="E39" i="10"/>
  <c r="E39" i="12"/>
  <c r="E39" i="14"/>
  <c r="E39" i="16"/>
  <c r="E39" i="18"/>
  <c r="E39" i="20"/>
  <c r="E39" i="22"/>
  <c r="E39" i="24"/>
  <c r="E39" i="26"/>
  <c r="E39" i="28"/>
  <c r="E39" i="30"/>
  <c r="E38" i="6"/>
  <c r="E38" i="10"/>
  <c r="E38" i="12"/>
  <c r="E38" i="14"/>
  <c r="E38" i="16"/>
  <c r="E38" i="18"/>
  <c r="E38" i="20"/>
  <c r="E38" i="22"/>
  <c r="E38" i="24"/>
  <c r="E38" i="26"/>
  <c r="E38" i="28"/>
  <c r="E38" i="30"/>
  <c r="E37" i="6"/>
  <c r="E37" i="10"/>
  <c r="E37" i="12"/>
  <c r="E37" i="14"/>
  <c r="E37" i="16"/>
  <c r="E37" i="18"/>
  <c r="E37" i="20"/>
  <c r="E37" i="22"/>
  <c r="E37" i="24"/>
  <c r="E37" i="26"/>
  <c r="E37" i="28"/>
  <c r="E37" i="30"/>
  <c r="E36" i="6"/>
  <c r="E36" i="10"/>
  <c r="E36" i="12"/>
  <c r="E36" i="14"/>
  <c r="E36" i="16"/>
  <c r="E36" i="18"/>
  <c r="E36" i="20"/>
  <c r="E36" i="22"/>
  <c r="E36" i="24"/>
  <c r="E36" i="26"/>
  <c r="E36" i="28"/>
  <c r="E36" i="30"/>
  <c r="E35" i="6"/>
  <c r="E35" i="10"/>
  <c r="E40" i="10" s="1"/>
  <c r="E35" i="12"/>
  <c r="E40" i="12" s="1"/>
  <c r="E35" i="14"/>
  <c r="E40" i="14" s="1"/>
  <c r="E35" i="16"/>
  <c r="E40" i="16" s="1"/>
  <c r="E35" i="18"/>
  <c r="E40" i="18" s="1"/>
  <c r="E35" i="20"/>
  <c r="E40" i="20" s="1"/>
  <c r="E35" i="22"/>
  <c r="E40" i="22" s="1"/>
  <c r="E35" i="24"/>
  <c r="E40" i="24" s="1"/>
  <c r="E35" i="26"/>
  <c r="E40" i="26" s="1"/>
  <c r="E35" i="28"/>
  <c r="E40" i="28" s="1"/>
  <c r="E35" i="30"/>
  <c r="E40" i="30" s="1"/>
  <c r="E33" i="6"/>
  <c r="E33" i="10"/>
  <c r="E33" i="12"/>
  <c r="E33" i="14"/>
  <c r="E33" i="16"/>
  <c r="E33" i="18"/>
  <c r="E33" i="20"/>
  <c r="E33" i="22"/>
  <c r="E33" i="24"/>
  <c r="E33" i="26"/>
  <c r="E33" i="28"/>
  <c r="E33" i="30"/>
  <c r="C33" i="30"/>
  <c r="C33" i="28"/>
  <c r="C33" i="26"/>
  <c r="C33" i="24"/>
  <c r="C33" i="22"/>
  <c r="C33" i="20"/>
  <c r="C33" i="18"/>
  <c r="C33" i="16"/>
  <c r="C33" i="14"/>
  <c r="C33" i="12"/>
  <c r="C33" i="10"/>
  <c r="C33" i="6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D26" i="29" s="1"/>
  <c r="AC27" i="29"/>
  <c r="AC28" i="29"/>
  <c r="AC29" i="29"/>
  <c r="AC30" i="29"/>
  <c r="AD30" i="29" s="1"/>
  <c r="AC31" i="29"/>
  <c r="AC32" i="29"/>
  <c r="AC33" i="29"/>
  <c r="AC34" i="29"/>
  <c r="AD34" i="29" s="1"/>
  <c r="AC35" i="29"/>
  <c r="AC36" i="29"/>
  <c r="AC37" i="29"/>
  <c r="AC38" i="29"/>
  <c r="AD38" i="29" s="1"/>
  <c r="AC39" i="29"/>
  <c r="AC40" i="29"/>
  <c r="AC41" i="29"/>
  <c r="AC42" i="29"/>
  <c r="AD42" i="29" s="1"/>
  <c r="AC43" i="29"/>
  <c r="AC44" i="29"/>
  <c r="AC45" i="29"/>
  <c r="AC54" i="29"/>
  <c r="AD54" i="29" s="1"/>
  <c r="AC55" i="29"/>
  <c r="AC56" i="29"/>
  <c r="AC57" i="29"/>
  <c r="AC59" i="29"/>
  <c r="AD59" i="29" s="1"/>
  <c r="Y7" i="2"/>
  <c r="AC7" i="2"/>
  <c r="Y8" i="2"/>
  <c r="AC8" i="2"/>
  <c r="Y9" i="2"/>
  <c r="AC9" i="2"/>
  <c r="Y10" i="2"/>
  <c r="AC10" i="2"/>
  <c r="Y11" i="2"/>
  <c r="AC11" i="2"/>
  <c r="Y12" i="2"/>
  <c r="AC12" i="2"/>
  <c r="Y13" i="2"/>
  <c r="AC13" i="2"/>
  <c r="Y14" i="2"/>
  <c r="AC14" i="2"/>
  <c r="Y15" i="2"/>
  <c r="AC15" i="2"/>
  <c r="Y16" i="2"/>
  <c r="AC16" i="2"/>
  <c r="Y17" i="2"/>
  <c r="AC17" i="2"/>
  <c r="Y18" i="2"/>
  <c r="AC18" i="2"/>
  <c r="Y19" i="2"/>
  <c r="AC19" i="2"/>
  <c r="Y20" i="2"/>
  <c r="AC20" i="2"/>
  <c r="Y21" i="2"/>
  <c r="AC21" i="2"/>
  <c r="Y22" i="2"/>
  <c r="AC22" i="2"/>
  <c r="Y23" i="2"/>
  <c r="AC23" i="2"/>
  <c r="Y24" i="2"/>
  <c r="AC24" i="2"/>
  <c r="Y25" i="2"/>
  <c r="AC25" i="2"/>
  <c r="Y26" i="2"/>
  <c r="AC26" i="2"/>
  <c r="Y27" i="2"/>
  <c r="AC27" i="2"/>
  <c r="Y28" i="2"/>
  <c r="AC28" i="2"/>
  <c r="Y29" i="2"/>
  <c r="AC29" i="2"/>
  <c r="Y30" i="2"/>
  <c r="AC30" i="2"/>
  <c r="Y31" i="2"/>
  <c r="AC31" i="2"/>
  <c r="Y32" i="2"/>
  <c r="AC32" i="2"/>
  <c r="Y33" i="2"/>
  <c r="AC33" i="2"/>
  <c r="Y34" i="2"/>
  <c r="AC34" i="2"/>
  <c r="Y35" i="2"/>
  <c r="AC35" i="2"/>
  <c r="Y36" i="2"/>
  <c r="AC36" i="2"/>
  <c r="Y37" i="2"/>
  <c r="AC37" i="2"/>
  <c r="Y38" i="2"/>
  <c r="AC38" i="2"/>
  <c r="Y39" i="2"/>
  <c r="AC39" i="2"/>
  <c r="Y40" i="2"/>
  <c r="AC40" i="2"/>
  <c r="Y41" i="2"/>
  <c r="AC41" i="2"/>
  <c r="Y42" i="2"/>
  <c r="AC42" i="2"/>
  <c r="Y43" i="2"/>
  <c r="AC43" i="2"/>
  <c r="Y44" i="2"/>
  <c r="AC44" i="2"/>
  <c r="Y45" i="2"/>
  <c r="AC45" i="2"/>
  <c r="Y54" i="2"/>
  <c r="AC54" i="2"/>
  <c r="Y55" i="2"/>
  <c r="AC55" i="2"/>
  <c r="Y56" i="2"/>
  <c r="AC56" i="2"/>
  <c r="Y57" i="2"/>
  <c r="AC57" i="2"/>
  <c r="Y59" i="2"/>
  <c r="AC59" i="2"/>
  <c r="E40" i="6" l="1"/>
  <c r="AD22" i="29"/>
  <c r="AD14" i="29"/>
  <c r="AD57" i="29"/>
  <c r="AD45" i="29"/>
  <c r="AD41" i="29"/>
  <c r="AD37" i="29"/>
  <c r="AD33" i="29"/>
  <c r="AD29" i="29"/>
  <c r="AD25" i="29"/>
  <c r="AD21" i="29"/>
  <c r="AD17" i="29"/>
  <c r="AD13" i="29"/>
  <c r="AD9" i="29"/>
  <c r="AD47" i="29"/>
  <c r="AD18" i="29"/>
  <c r="AD10" i="29"/>
  <c r="AD56" i="29"/>
  <c r="AD44" i="29"/>
  <c r="AD40" i="29"/>
  <c r="AD36" i="29"/>
  <c r="AD32" i="29"/>
  <c r="AD28" i="29"/>
  <c r="AD24" i="29"/>
  <c r="AD20" i="29"/>
  <c r="AD16" i="29"/>
  <c r="AD55" i="29"/>
  <c r="AD43" i="29"/>
  <c r="AD39" i="29"/>
  <c r="AD35" i="29"/>
  <c r="AD31" i="29"/>
  <c r="AD27" i="29"/>
  <c r="AD23" i="29"/>
  <c r="AD19" i="29"/>
  <c r="AD15" i="29"/>
  <c r="AD12" i="29"/>
  <c r="AD50" i="29"/>
  <c r="AD46" i="29"/>
  <c r="AD49" i="29"/>
  <c r="AD48" i="29"/>
  <c r="AD8" i="29"/>
  <c r="AD11" i="29"/>
  <c r="AD7" i="29"/>
  <c r="B40" i="10"/>
  <c r="B40" i="12"/>
  <c r="B40" i="14"/>
  <c r="B40" i="16"/>
  <c r="B40" i="18"/>
  <c r="B40" i="20"/>
  <c r="B40" i="22"/>
  <c r="B40" i="24"/>
  <c r="B40" i="26"/>
  <c r="B40" i="28"/>
  <c r="B40" i="30"/>
  <c r="B40" i="6"/>
  <c r="C36" i="10"/>
  <c r="C37" i="10"/>
  <c r="C38" i="10"/>
  <c r="C39" i="10"/>
  <c r="C36" i="12"/>
  <c r="C37" i="12"/>
  <c r="C38" i="12"/>
  <c r="C39" i="12"/>
  <c r="C36" i="14"/>
  <c r="C37" i="14"/>
  <c r="C38" i="14"/>
  <c r="C39" i="14"/>
  <c r="C36" i="16"/>
  <c r="C37" i="16"/>
  <c r="C38" i="16"/>
  <c r="C39" i="16"/>
  <c r="C36" i="18"/>
  <c r="C37" i="18"/>
  <c r="C38" i="18"/>
  <c r="C39" i="18"/>
  <c r="C36" i="20"/>
  <c r="C37" i="20"/>
  <c r="C38" i="20"/>
  <c r="C39" i="20"/>
  <c r="C36" i="22"/>
  <c r="C37" i="22"/>
  <c r="C38" i="22"/>
  <c r="C39" i="22"/>
  <c r="C36" i="24"/>
  <c r="C37" i="24"/>
  <c r="C38" i="24"/>
  <c r="C39" i="24"/>
  <c r="C36" i="26"/>
  <c r="C37" i="26"/>
  <c r="C38" i="26"/>
  <c r="C39" i="26"/>
  <c r="C36" i="28"/>
  <c r="C37" i="28"/>
  <c r="C38" i="28"/>
  <c r="C39" i="28"/>
  <c r="C36" i="30"/>
  <c r="C37" i="30"/>
  <c r="C38" i="30"/>
  <c r="C39" i="30"/>
  <c r="C36" i="6"/>
  <c r="C37" i="6"/>
  <c r="C38" i="6"/>
  <c r="C39" i="6"/>
  <c r="C35" i="10"/>
  <c r="C35" i="12"/>
  <c r="C35" i="14"/>
  <c r="C35" i="16"/>
  <c r="C35" i="18"/>
  <c r="C35" i="20"/>
  <c r="C35" i="22"/>
  <c r="C35" i="24"/>
  <c r="C35" i="26"/>
  <c r="C35" i="28"/>
  <c r="C35" i="30"/>
  <c r="C35" i="6"/>
  <c r="E21" i="6"/>
  <c r="C5" i="6"/>
  <c r="C40" i="10" l="1"/>
  <c r="C40" i="12"/>
  <c r="C40" i="14"/>
  <c r="C40" i="16"/>
  <c r="C40" i="18"/>
  <c r="C40" i="20"/>
  <c r="C40" i="22"/>
  <c r="C40" i="24"/>
  <c r="C40" i="26"/>
  <c r="C40" i="28"/>
  <c r="C40" i="30"/>
  <c r="C40" i="6"/>
  <c r="F20" i="26"/>
  <c r="E20" i="26" s="1"/>
  <c r="F19" i="26"/>
  <c r="E19" i="26" s="1"/>
  <c r="F18" i="26"/>
  <c r="E18" i="26" s="1"/>
  <c r="F17" i="26"/>
  <c r="E17" i="26" s="1"/>
  <c r="F16" i="26"/>
  <c r="E16" i="26" s="1"/>
  <c r="F15" i="26"/>
  <c r="E15" i="26" s="1"/>
  <c r="F14" i="26"/>
  <c r="E14" i="26" s="1"/>
  <c r="F13" i="26"/>
  <c r="E13" i="26" s="1"/>
  <c r="F12" i="26"/>
  <c r="E12" i="26" s="1"/>
  <c r="F11" i="26"/>
  <c r="E11" i="26" s="1"/>
  <c r="F10" i="26"/>
  <c r="E10" i="26" s="1"/>
  <c r="F20" i="10"/>
  <c r="E20" i="10" s="1"/>
  <c r="F20" i="12"/>
  <c r="E20" i="12" s="1"/>
  <c r="F20" i="14"/>
  <c r="E20" i="14" s="1"/>
  <c r="F20" i="16"/>
  <c r="E20" i="16" s="1"/>
  <c r="F20" i="18"/>
  <c r="E20" i="18" s="1"/>
  <c r="F20" i="20"/>
  <c r="E20" i="20" s="1"/>
  <c r="F20" i="22"/>
  <c r="E20" i="22" s="1"/>
  <c r="F20" i="24"/>
  <c r="E20" i="24" s="1"/>
  <c r="F20" i="28"/>
  <c r="E20" i="28" s="1"/>
  <c r="F20" i="30"/>
  <c r="E20" i="30" s="1"/>
  <c r="F20" i="6"/>
  <c r="E20" i="6" s="1"/>
  <c r="B20" i="10"/>
  <c r="C20" i="10" s="1"/>
  <c r="B20" i="12"/>
  <c r="C20" i="12" s="1"/>
  <c r="B20" i="14"/>
  <c r="C20" i="14" s="1"/>
  <c r="B20" i="16"/>
  <c r="C20" i="16" s="1"/>
  <c r="B20" i="18"/>
  <c r="C20" i="18" s="1"/>
  <c r="B20" i="20"/>
  <c r="C20" i="20" s="1"/>
  <c r="B20" i="22"/>
  <c r="C20" i="22" s="1"/>
  <c r="B20" i="24"/>
  <c r="C20" i="24" s="1"/>
  <c r="B20" i="26"/>
  <c r="C20" i="26" s="1"/>
  <c r="B20" i="28"/>
  <c r="C20" i="28" s="1"/>
  <c r="B20" i="30"/>
  <c r="C20" i="30" s="1"/>
  <c r="B20" i="6"/>
  <c r="C20" i="6" s="1"/>
  <c r="E69" i="42"/>
  <c r="E68" i="42"/>
  <c r="E67" i="42"/>
  <c r="E66" i="42"/>
  <c r="E65" i="42"/>
  <c r="E64" i="42"/>
  <c r="E63" i="42"/>
  <c r="E62" i="42"/>
  <c r="E61" i="42"/>
  <c r="E60" i="42"/>
  <c r="E59" i="42"/>
  <c r="E58" i="42"/>
  <c r="E57" i="42"/>
  <c r="E56" i="42"/>
  <c r="E55" i="42"/>
  <c r="E54" i="42"/>
  <c r="E53" i="42"/>
  <c r="E52" i="42"/>
  <c r="E51" i="42"/>
  <c r="AG50" i="42"/>
  <c r="AC50" i="42"/>
  <c r="AD50" i="42" s="1"/>
  <c r="Y50" i="42"/>
  <c r="U50" i="42"/>
  <c r="E50" i="42"/>
  <c r="AG49" i="42"/>
  <c r="AC49" i="42"/>
  <c r="AD49" i="42" s="1"/>
  <c r="Y49" i="42"/>
  <c r="U49" i="42"/>
  <c r="E49" i="42"/>
  <c r="AG48" i="42"/>
  <c r="AD48" i="42"/>
  <c r="AC48" i="42"/>
  <c r="Y48" i="42"/>
  <c r="U48" i="42"/>
  <c r="E48" i="42"/>
  <c r="AG47" i="42"/>
  <c r="AC47" i="42"/>
  <c r="Y47" i="42"/>
  <c r="U47" i="42"/>
  <c r="E47" i="42"/>
  <c r="AG46" i="42"/>
  <c r="AC46" i="42"/>
  <c r="AD46" i="42" s="1"/>
  <c r="Y46" i="42"/>
  <c r="U46" i="42"/>
  <c r="E46" i="42"/>
  <c r="AG45" i="42"/>
  <c r="AC45" i="42"/>
  <c r="AD45" i="42" s="1"/>
  <c r="Y45" i="42"/>
  <c r="U45" i="42"/>
  <c r="E45" i="42"/>
  <c r="AG44" i="42"/>
  <c r="AD44" i="42"/>
  <c r="AC44" i="42"/>
  <c r="Y44" i="42"/>
  <c r="U44" i="42"/>
  <c r="E44" i="42"/>
  <c r="AG43" i="42"/>
  <c r="AC43" i="42"/>
  <c r="Y43" i="42"/>
  <c r="U43" i="42"/>
  <c r="E43" i="42"/>
  <c r="AG42" i="42"/>
  <c r="AC42" i="42"/>
  <c r="AD42" i="42" s="1"/>
  <c r="Y42" i="42"/>
  <c r="U42" i="42"/>
  <c r="E42" i="42"/>
  <c r="AG41" i="42"/>
  <c r="AC41" i="42"/>
  <c r="AD41" i="42" s="1"/>
  <c r="Y41" i="42"/>
  <c r="U41" i="42"/>
  <c r="E41" i="42"/>
  <c r="AG40" i="42"/>
  <c r="AD40" i="42"/>
  <c r="AC40" i="42"/>
  <c r="Y40" i="42"/>
  <c r="U40" i="42"/>
  <c r="E40" i="42"/>
  <c r="AG39" i="42"/>
  <c r="AC39" i="42"/>
  <c r="Y39" i="42"/>
  <c r="U39" i="42"/>
  <c r="E39" i="42"/>
  <c r="AG38" i="42"/>
  <c r="AC38" i="42"/>
  <c r="AD38" i="42" s="1"/>
  <c r="Y38" i="42"/>
  <c r="U38" i="42"/>
  <c r="E38" i="42"/>
  <c r="AG37" i="42"/>
  <c r="AC37" i="42"/>
  <c r="AD37" i="42" s="1"/>
  <c r="Y37" i="42"/>
  <c r="U37" i="42"/>
  <c r="E37" i="42"/>
  <c r="AG36" i="42"/>
  <c r="AD36" i="42"/>
  <c r="AC36" i="42"/>
  <c r="Y36" i="42"/>
  <c r="U36" i="42"/>
  <c r="E36" i="42"/>
  <c r="AG35" i="42"/>
  <c r="AC35" i="42"/>
  <c r="Y35" i="42"/>
  <c r="U35" i="42"/>
  <c r="E35" i="42"/>
  <c r="AG34" i="42"/>
  <c r="AC34" i="42"/>
  <c r="AD34" i="42" s="1"/>
  <c r="Y34" i="42"/>
  <c r="U34" i="42"/>
  <c r="E34" i="42"/>
  <c r="AG33" i="42"/>
  <c r="AC33" i="42"/>
  <c r="AD33" i="42" s="1"/>
  <c r="Y33" i="42"/>
  <c r="U33" i="42"/>
  <c r="E33" i="42"/>
  <c r="AG32" i="42"/>
  <c r="AD32" i="42"/>
  <c r="AC32" i="42"/>
  <c r="Y32" i="42"/>
  <c r="U32" i="42"/>
  <c r="E32" i="42"/>
  <c r="AG31" i="42"/>
  <c r="AC31" i="42"/>
  <c r="Y31" i="42"/>
  <c r="U31" i="42"/>
  <c r="E31" i="42"/>
  <c r="AG30" i="42"/>
  <c r="AC30" i="42"/>
  <c r="AD30" i="42" s="1"/>
  <c r="Y30" i="42"/>
  <c r="U30" i="42"/>
  <c r="E30" i="42"/>
  <c r="AG29" i="42"/>
  <c r="AC29" i="42"/>
  <c r="AD29" i="42" s="1"/>
  <c r="Y29" i="42"/>
  <c r="U29" i="42"/>
  <c r="E29" i="42"/>
  <c r="AG28" i="42"/>
  <c r="AD28" i="42"/>
  <c r="AC28" i="42"/>
  <c r="Y28" i="42"/>
  <c r="U28" i="42"/>
  <c r="E28" i="42"/>
  <c r="AG27" i="42"/>
  <c r="AC27" i="42"/>
  <c r="Y27" i="42"/>
  <c r="U27" i="42"/>
  <c r="E27" i="42"/>
  <c r="AG26" i="42"/>
  <c r="AC26" i="42"/>
  <c r="AD26" i="42" s="1"/>
  <c r="Y26" i="42"/>
  <c r="U26" i="42"/>
  <c r="E26" i="42"/>
  <c r="AG25" i="42"/>
  <c r="AC25" i="42"/>
  <c r="AD25" i="42" s="1"/>
  <c r="Y25" i="42"/>
  <c r="U25" i="42"/>
  <c r="E25" i="42"/>
  <c r="AG24" i="42"/>
  <c r="AD24" i="42"/>
  <c r="AC24" i="42"/>
  <c r="Y24" i="42"/>
  <c r="U24" i="42"/>
  <c r="E24" i="42"/>
  <c r="AG23" i="42"/>
  <c r="AC23" i="42"/>
  <c r="Y23" i="42"/>
  <c r="U23" i="42"/>
  <c r="E23" i="42"/>
  <c r="AG22" i="42"/>
  <c r="AC22" i="42"/>
  <c r="AD22" i="42" s="1"/>
  <c r="Y22" i="42"/>
  <c r="U22" i="42"/>
  <c r="E22" i="42"/>
  <c r="AG21" i="42"/>
  <c r="AC21" i="42"/>
  <c r="AD21" i="42" s="1"/>
  <c r="Y21" i="42"/>
  <c r="U21" i="42"/>
  <c r="E21" i="42"/>
  <c r="AG20" i="42"/>
  <c r="AD20" i="42"/>
  <c r="AC20" i="42"/>
  <c r="Y20" i="42"/>
  <c r="U20" i="42"/>
  <c r="E20" i="42"/>
  <c r="AG19" i="42"/>
  <c r="AC19" i="42"/>
  <c r="Y19" i="42"/>
  <c r="U19" i="42"/>
  <c r="E19" i="42"/>
  <c r="AG18" i="42"/>
  <c r="AC18" i="42"/>
  <c r="AD18" i="42" s="1"/>
  <c r="Y18" i="42"/>
  <c r="U18" i="42"/>
  <c r="E18" i="42"/>
  <c r="AG17" i="42"/>
  <c r="AC17" i="42"/>
  <c r="AD17" i="42" s="1"/>
  <c r="Y17" i="42"/>
  <c r="U17" i="42"/>
  <c r="E17" i="42"/>
  <c r="AG16" i="42"/>
  <c r="AD16" i="42"/>
  <c r="AC16" i="42"/>
  <c r="Y16" i="42"/>
  <c r="U16" i="42"/>
  <c r="E16" i="42"/>
  <c r="AG15" i="42"/>
  <c r="AC15" i="42"/>
  <c r="Y15" i="42"/>
  <c r="U15" i="42"/>
  <c r="E15" i="42"/>
  <c r="AG14" i="42"/>
  <c r="AC14" i="42"/>
  <c r="AD14" i="42" s="1"/>
  <c r="Y14" i="42"/>
  <c r="U14" i="42"/>
  <c r="E14" i="42"/>
  <c r="AG13" i="42"/>
  <c r="AC13" i="42"/>
  <c r="AD13" i="42" s="1"/>
  <c r="Y13" i="42"/>
  <c r="U13" i="42"/>
  <c r="E13" i="42"/>
  <c r="AG12" i="42"/>
  <c r="AD12" i="42"/>
  <c r="AC12" i="42"/>
  <c r="Y12" i="42"/>
  <c r="U12" i="42"/>
  <c r="E12" i="42"/>
  <c r="AG11" i="42"/>
  <c r="AC11" i="42"/>
  <c r="Y11" i="42"/>
  <c r="U11" i="42"/>
  <c r="E11" i="42"/>
  <c r="AG10" i="42"/>
  <c r="AC10" i="42"/>
  <c r="AD10" i="42" s="1"/>
  <c r="Y10" i="42"/>
  <c r="U10" i="42"/>
  <c r="E10" i="42"/>
  <c r="AG9" i="42"/>
  <c r="AC9" i="42"/>
  <c r="AD9" i="42" s="1"/>
  <c r="Y9" i="42"/>
  <c r="U9" i="42"/>
  <c r="E9" i="42"/>
  <c r="AG8" i="42"/>
  <c r="AD8" i="42"/>
  <c r="AC8" i="42"/>
  <c r="Y8" i="42"/>
  <c r="U8" i="42"/>
  <c r="E8" i="42"/>
  <c r="AG7" i="42"/>
  <c r="AC7" i="42"/>
  <c r="Y7" i="42"/>
  <c r="U7" i="42"/>
  <c r="E7" i="42"/>
  <c r="AG6" i="42"/>
  <c r="AH49" i="42" s="1"/>
  <c r="AC6" i="42"/>
  <c r="AD47" i="42" s="1"/>
  <c r="Y6" i="42"/>
  <c r="U6" i="42"/>
  <c r="R3" i="42"/>
  <c r="P3" i="42"/>
  <c r="O3" i="42"/>
  <c r="P2" i="42"/>
  <c r="P4" i="42" s="1"/>
  <c r="O2" i="42"/>
  <c r="O4" i="42" s="1"/>
  <c r="E25" i="26" l="1"/>
  <c r="Z49" i="42"/>
  <c r="AH7" i="42"/>
  <c r="AH8" i="42"/>
  <c r="AH15" i="42"/>
  <c r="AH18" i="42"/>
  <c r="AH10" i="42"/>
  <c r="AH16" i="42"/>
  <c r="AH26" i="42"/>
  <c r="AH11" i="42"/>
  <c r="AH14" i="42"/>
  <c r="AH30" i="42"/>
  <c r="AH34" i="42"/>
  <c r="AH50" i="42"/>
  <c r="AH12" i="42"/>
  <c r="AH22" i="42"/>
  <c r="AH38" i="42"/>
  <c r="AH42" i="42"/>
  <c r="AH46" i="42"/>
  <c r="AH19" i="42"/>
  <c r="AH24" i="42"/>
  <c r="AH27" i="42"/>
  <c r="AH32" i="42"/>
  <c r="AH35" i="42"/>
  <c r="AH40" i="42"/>
  <c r="AH43" i="42"/>
  <c r="AH48" i="42"/>
  <c r="AH20" i="42"/>
  <c r="AH23" i="42"/>
  <c r="AH28" i="42"/>
  <c r="AH31" i="42"/>
  <c r="AH36" i="42"/>
  <c r="AH39" i="42"/>
  <c r="AH44" i="42"/>
  <c r="AH47" i="42"/>
  <c r="Z14" i="42"/>
  <c r="Z10" i="42"/>
  <c r="Z15" i="42"/>
  <c r="Z18" i="42"/>
  <c r="Z26" i="42"/>
  <c r="Z34" i="42"/>
  <c r="Z42" i="42"/>
  <c r="Z50" i="42"/>
  <c r="Z30" i="42"/>
  <c r="Z46" i="42"/>
  <c r="Z20" i="42"/>
  <c r="Z22" i="42"/>
  <c r="Z31" i="42"/>
  <c r="Z36" i="42"/>
  <c r="Z38" i="42"/>
  <c r="Z47" i="42"/>
  <c r="Z11" i="42"/>
  <c r="Z16" i="42"/>
  <c r="Z27" i="42"/>
  <c r="Z32" i="42"/>
  <c r="Z43" i="42"/>
  <c r="Z48" i="42"/>
  <c r="Z12" i="42"/>
  <c r="Z23" i="42"/>
  <c r="Z28" i="42"/>
  <c r="Z39" i="42"/>
  <c r="Z44" i="42"/>
  <c r="Z7" i="42"/>
  <c r="Z8" i="42"/>
  <c r="Z19" i="42"/>
  <c r="Z24" i="42"/>
  <c r="Z35" i="42"/>
  <c r="Z40" i="42"/>
  <c r="V9" i="42"/>
  <c r="V14" i="42"/>
  <c r="V16" i="42"/>
  <c r="V25" i="42"/>
  <c r="V30" i="42"/>
  <c r="V32" i="42"/>
  <c r="V41" i="42"/>
  <c r="V46" i="42"/>
  <c r="V48" i="42"/>
  <c r="V10" i="42"/>
  <c r="V12" i="42"/>
  <c r="V21" i="42"/>
  <c r="V26" i="42"/>
  <c r="V28" i="42"/>
  <c r="V37" i="42"/>
  <c r="V42" i="42"/>
  <c r="V44" i="42"/>
  <c r="V8" i="42"/>
  <c r="V17" i="42"/>
  <c r="V22" i="42"/>
  <c r="V24" i="42"/>
  <c r="V33" i="42"/>
  <c r="V38" i="42"/>
  <c r="V40" i="42"/>
  <c r="V49" i="42"/>
  <c r="V13" i="42"/>
  <c r="V18" i="42"/>
  <c r="V20" i="42"/>
  <c r="V29" i="42"/>
  <c r="V34" i="42"/>
  <c r="V36" i="42"/>
  <c r="V45" i="42"/>
  <c r="V50" i="42"/>
  <c r="V47" i="42"/>
  <c r="Z6" i="42"/>
  <c r="AH6" i="42"/>
  <c r="R2" i="42"/>
  <c r="R4" i="42" s="1"/>
  <c r="V6" i="42"/>
  <c r="AD6" i="42"/>
  <c r="V7" i="42"/>
  <c r="AD7" i="42"/>
  <c r="Z9" i="42"/>
  <c r="AH9" i="42"/>
  <c r="V11" i="42"/>
  <c r="AD11" i="42"/>
  <c r="Z13" i="42"/>
  <c r="AH13" i="42"/>
  <c r="V15" i="42"/>
  <c r="AD15" i="42"/>
  <c r="Z17" i="42"/>
  <c r="AH17" i="42"/>
  <c r="V19" i="42"/>
  <c r="AD19" i="42"/>
  <c r="Z21" i="42"/>
  <c r="AH21" i="42"/>
  <c r="V23" i="42"/>
  <c r="AD23" i="42"/>
  <c r="Z25" i="42"/>
  <c r="AH25" i="42"/>
  <c r="V27" i="42"/>
  <c r="AD27" i="42"/>
  <c r="Z29" i="42"/>
  <c r="AH29" i="42"/>
  <c r="V31" i="42"/>
  <c r="AD31" i="42"/>
  <c r="Z33" i="42"/>
  <c r="AH33" i="42"/>
  <c r="V35" i="42"/>
  <c r="AD35" i="42"/>
  <c r="Z37" i="42"/>
  <c r="AH37" i="42"/>
  <c r="V39" i="42"/>
  <c r="AD39" i="42"/>
  <c r="Z41" i="42"/>
  <c r="AH41" i="42"/>
  <c r="V43" i="42"/>
  <c r="AD43" i="42"/>
  <c r="Z45" i="42"/>
  <c r="AH45" i="42"/>
  <c r="E7" i="41"/>
  <c r="P26" i="34" l="1"/>
  <c r="P27" i="34"/>
  <c r="P8" i="34"/>
  <c r="P9" i="34"/>
  <c r="F11" i="36"/>
  <c r="D11" i="36"/>
  <c r="B11" i="36"/>
  <c r="F10" i="36"/>
  <c r="D10" i="36"/>
  <c r="B10" i="36"/>
  <c r="F9" i="36"/>
  <c r="D9" i="36"/>
  <c r="B9" i="36"/>
  <c r="F8" i="36"/>
  <c r="D8" i="36"/>
  <c r="B8" i="36"/>
  <c r="H61" i="35"/>
  <c r="H51" i="35"/>
  <c r="H41" i="35"/>
  <c r="H30" i="35"/>
  <c r="H41" i="39" l="1"/>
  <c r="H61" i="39"/>
  <c r="P24" i="38"/>
  <c r="P25" i="38"/>
  <c r="P26" i="38"/>
  <c r="P27" i="38"/>
  <c r="P23" i="38"/>
  <c r="O24" i="38"/>
  <c r="O25" i="38"/>
  <c r="O26" i="38"/>
  <c r="O27" i="38"/>
  <c r="O23" i="38"/>
  <c r="N24" i="38"/>
  <c r="N25" i="38"/>
  <c r="N26" i="38"/>
  <c r="N27" i="38"/>
  <c r="N23" i="38"/>
  <c r="M24" i="38"/>
  <c r="M25" i="38"/>
  <c r="M26" i="38"/>
  <c r="M27" i="38"/>
  <c r="M23" i="38"/>
  <c r="L24" i="38"/>
  <c r="L25" i="38"/>
  <c r="L26" i="38"/>
  <c r="L27" i="38"/>
  <c r="L23" i="38"/>
  <c r="K23" i="38"/>
  <c r="K24" i="38"/>
  <c r="K25" i="38"/>
  <c r="K26" i="38"/>
  <c r="K27" i="38"/>
  <c r="P18" i="38" l="1"/>
  <c r="P19" i="38"/>
  <c r="P20" i="38"/>
  <c r="P21" i="38"/>
  <c r="P17" i="38"/>
  <c r="P57" i="39" s="1"/>
  <c r="N18" i="38"/>
  <c r="N19" i="38"/>
  <c r="N20" i="38"/>
  <c r="N21" i="38"/>
  <c r="N17" i="38"/>
  <c r="N57" i="39" s="1"/>
  <c r="O18" i="38"/>
  <c r="O19" i="38"/>
  <c r="O20" i="38"/>
  <c r="O21" i="38"/>
  <c r="O17" i="38"/>
  <c r="O57" i="39" s="1"/>
  <c r="M18" i="38"/>
  <c r="M19" i="38"/>
  <c r="M20" i="38"/>
  <c r="M21" i="38"/>
  <c r="M17" i="38"/>
  <c r="M57" i="39" s="1"/>
  <c r="L18" i="38"/>
  <c r="L19" i="38"/>
  <c r="L20" i="38"/>
  <c r="L21" i="38"/>
  <c r="L17" i="38"/>
  <c r="L57" i="39" s="1"/>
  <c r="K18" i="38"/>
  <c r="K19" i="38"/>
  <c r="K20" i="38"/>
  <c r="K21" i="38"/>
  <c r="K17" i="38"/>
  <c r="K57" i="39" s="1"/>
  <c r="P12" i="38"/>
  <c r="P13" i="38"/>
  <c r="P14" i="38"/>
  <c r="P15" i="38"/>
  <c r="P11" i="38"/>
  <c r="P36" i="39" s="1"/>
  <c r="O12" i="38"/>
  <c r="O13" i="38"/>
  <c r="O14" i="38"/>
  <c r="O15" i="38"/>
  <c r="O11" i="38"/>
  <c r="O36" i="39" s="1"/>
  <c r="N12" i="38"/>
  <c r="N13" i="38"/>
  <c r="N14" i="38"/>
  <c r="N15" i="38"/>
  <c r="N11" i="38"/>
  <c r="N36" i="39" s="1"/>
  <c r="M12" i="38"/>
  <c r="M13" i="38"/>
  <c r="M14" i="38"/>
  <c r="M15" i="38"/>
  <c r="M11" i="38"/>
  <c r="M36" i="39" s="1"/>
  <c r="L13" i="38"/>
  <c r="L14" i="38"/>
  <c r="L15" i="38"/>
  <c r="K12" i="38"/>
  <c r="K13" i="38"/>
  <c r="K14" i="38"/>
  <c r="K15" i="38"/>
  <c r="K11" i="38"/>
  <c r="K36" i="39" s="1"/>
  <c r="P7" i="38"/>
  <c r="P8" i="38"/>
  <c r="P9" i="38"/>
  <c r="O7" i="38"/>
  <c r="O8" i="38"/>
  <c r="O9" i="38"/>
  <c r="N7" i="38"/>
  <c r="N8" i="38"/>
  <c r="N9" i="38"/>
  <c r="M9" i="38"/>
  <c r="M7" i="38"/>
  <c r="M8" i="38"/>
  <c r="L7" i="38"/>
  <c r="L8" i="38"/>
  <c r="L9" i="38"/>
  <c r="K6" i="38"/>
  <c r="K7" i="38"/>
  <c r="K8" i="38"/>
  <c r="K9" i="38"/>
  <c r="K5" i="38"/>
  <c r="K26" i="39" s="1"/>
  <c r="O26" i="34"/>
  <c r="O27" i="34"/>
  <c r="N26" i="34"/>
  <c r="N27" i="34"/>
  <c r="M26" i="34"/>
  <c r="M27" i="34"/>
  <c r="L26" i="34"/>
  <c r="L27" i="34"/>
  <c r="K24" i="34"/>
  <c r="K25" i="34"/>
  <c r="K26" i="34"/>
  <c r="K27" i="34"/>
  <c r="K23" i="34"/>
  <c r="K47" i="35" s="1"/>
  <c r="P20" i="34"/>
  <c r="P21" i="34"/>
  <c r="O20" i="34"/>
  <c r="O21" i="34"/>
  <c r="N20" i="34"/>
  <c r="N21" i="34"/>
  <c r="M20" i="34"/>
  <c r="M21" i="34"/>
  <c r="L20" i="34"/>
  <c r="L21" i="34"/>
  <c r="K18" i="34"/>
  <c r="K19" i="34"/>
  <c r="K20" i="34"/>
  <c r="K21" i="34"/>
  <c r="K17" i="34"/>
  <c r="P14" i="34"/>
  <c r="P15" i="34"/>
  <c r="O14" i="34"/>
  <c r="O15" i="34"/>
  <c r="N14" i="34"/>
  <c r="N15" i="34"/>
  <c r="M14" i="34"/>
  <c r="M15" i="34"/>
  <c r="L14" i="34"/>
  <c r="L15" i="34"/>
  <c r="K13" i="34"/>
  <c r="K14" i="34"/>
  <c r="K15" i="34"/>
  <c r="O8" i="34"/>
  <c r="O9" i="34"/>
  <c r="N8" i="34"/>
  <c r="N9" i="34"/>
  <c r="M8" i="34"/>
  <c r="M9" i="34"/>
  <c r="L8" i="34"/>
  <c r="L9" i="34"/>
  <c r="K7" i="34"/>
  <c r="K8" i="34"/>
  <c r="K9" i="34"/>
  <c r="E3" i="41"/>
  <c r="K3" i="34" s="1"/>
  <c r="N50" i="41"/>
  <c r="K50" i="41"/>
  <c r="H50" i="41"/>
  <c r="E50" i="41"/>
  <c r="N49" i="41"/>
  <c r="K49" i="41"/>
  <c r="H49" i="41"/>
  <c r="E49" i="41"/>
  <c r="N48" i="41"/>
  <c r="K48" i="41"/>
  <c r="H48" i="41"/>
  <c r="E48" i="41"/>
  <c r="N47" i="41"/>
  <c r="K47" i="41"/>
  <c r="H47" i="41"/>
  <c r="E47" i="41"/>
  <c r="N46" i="41"/>
  <c r="K46" i="41"/>
  <c r="H46" i="41"/>
  <c r="E46" i="41"/>
  <c r="N45" i="41"/>
  <c r="K45" i="41"/>
  <c r="H45" i="41"/>
  <c r="E45" i="41"/>
  <c r="N44" i="41"/>
  <c r="K44" i="41"/>
  <c r="H44" i="41"/>
  <c r="E44" i="41"/>
  <c r="N43" i="41"/>
  <c r="K43" i="41"/>
  <c r="H43" i="41"/>
  <c r="E43" i="41"/>
  <c r="N42" i="41"/>
  <c r="K42" i="41"/>
  <c r="H42" i="41"/>
  <c r="E42" i="41"/>
  <c r="N41" i="41"/>
  <c r="K41" i="41"/>
  <c r="H41" i="41"/>
  <c r="E41" i="41"/>
  <c r="N40" i="41"/>
  <c r="K40" i="41"/>
  <c r="H40" i="41"/>
  <c r="E40" i="41"/>
  <c r="N39" i="41"/>
  <c r="K39" i="41"/>
  <c r="H39" i="41"/>
  <c r="E39" i="41"/>
  <c r="N38" i="41"/>
  <c r="K38" i="41"/>
  <c r="H38" i="41"/>
  <c r="E38" i="41"/>
  <c r="N37" i="41"/>
  <c r="K37" i="41"/>
  <c r="H37" i="41"/>
  <c r="E37" i="41"/>
  <c r="N36" i="41"/>
  <c r="K36" i="41"/>
  <c r="H36" i="41"/>
  <c r="E36" i="41"/>
  <c r="N35" i="41"/>
  <c r="K35" i="41"/>
  <c r="H35" i="41"/>
  <c r="E35" i="41"/>
  <c r="N34" i="41"/>
  <c r="K34" i="41"/>
  <c r="H34" i="41"/>
  <c r="E34" i="41"/>
  <c r="N33" i="41"/>
  <c r="K33" i="41"/>
  <c r="H33" i="41"/>
  <c r="E33" i="41"/>
  <c r="N32" i="41"/>
  <c r="K32" i="41"/>
  <c r="H32" i="41"/>
  <c r="E32" i="41"/>
  <c r="N31" i="41"/>
  <c r="K31" i="41"/>
  <c r="H31" i="41"/>
  <c r="E31" i="41"/>
  <c r="N30" i="41"/>
  <c r="K30" i="41"/>
  <c r="H30" i="41"/>
  <c r="E30" i="41"/>
  <c r="N29" i="41"/>
  <c r="K29" i="41"/>
  <c r="H29" i="41"/>
  <c r="E29" i="41"/>
  <c r="N28" i="41"/>
  <c r="K28" i="41"/>
  <c r="H28" i="41"/>
  <c r="E28" i="41"/>
  <c r="N27" i="41"/>
  <c r="K27" i="41"/>
  <c r="H27" i="41"/>
  <c r="E27" i="41"/>
  <c r="N26" i="41"/>
  <c r="K26" i="41"/>
  <c r="H26" i="41"/>
  <c r="E26" i="41"/>
  <c r="N25" i="41"/>
  <c r="K25" i="41"/>
  <c r="H25" i="41"/>
  <c r="E25" i="41"/>
  <c r="N24" i="41"/>
  <c r="K24" i="41"/>
  <c r="H24" i="41"/>
  <c r="E24" i="41"/>
  <c r="N23" i="41"/>
  <c r="K23" i="41"/>
  <c r="H23" i="41"/>
  <c r="E23" i="41"/>
  <c r="N22" i="41"/>
  <c r="K22" i="41"/>
  <c r="H22" i="41"/>
  <c r="E22" i="41"/>
  <c r="N21" i="41"/>
  <c r="K21" i="41"/>
  <c r="H21" i="41"/>
  <c r="E21" i="41"/>
  <c r="N20" i="41"/>
  <c r="K20" i="41"/>
  <c r="H20" i="41"/>
  <c r="E20" i="41"/>
  <c r="N19" i="41"/>
  <c r="K19" i="41"/>
  <c r="H19" i="41"/>
  <c r="E19" i="41"/>
  <c r="N18" i="41"/>
  <c r="K18" i="41"/>
  <c r="H18" i="41"/>
  <c r="E18" i="41"/>
  <c r="N17" i="41"/>
  <c r="K17" i="41"/>
  <c r="H17" i="41"/>
  <c r="E17" i="41"/>
  <c r="N16" i="41"/>
  <c r="K16" i="41"/>
  <c r="H16" i="41"/>
  <c r="E16" i="41"/>
  <c r="N15" i="41"/>
  <c r="K15" i="41"/>
  <c r="H15" i="41"/>
  <c r="E15" i="41"/>
  <c r="N14" i="41"/>
  <c r="K14" i="41"/>
  <c r="H14" i="41"/>
  <c r="E14" i="41"/>
  <c r="N13" i="41"/>
  <c r="K13" i="41"/>
  <c r="H13" i="41"/>
  <c r="E13" i="41"/>
  <c r="N12" i="41"/>
  <c r="K12" i="41"/>
  <c r="H12" i="41"/>
  <c r="E12" i="41"/>
  <c r="N11" i="41"/>
  <c r="K11" i="41"/>
  <c r="H11" i="41"/>
  <c r="E11" i="41"/>
  <c r="N10" i="41"/>
  <c r="K10" i="41"/>
  <c r="H10" i="41"/>
  <c r="E10" i="41"/>
  <c r="N9" i="41"/>
  <c r="K9" i="41"/>
  <c r="H9" i="41"/>
  <c r="E9" i="41"/>
  <c r="N8" i="41"/>
  <c r="K8" i="41"/>
  <c r="H8" i="41"/>
  <c r="K12" i="34" s="1"/>
  <c r="E8" i="41"/>
  <c r="K6" i="34" s="1"/>
  <c r="N7" i="41"/>
  <c r="K7" i="41"/>
  <c r="H7" i="41"/>
  <c r="N6" i="41"/>
  <c r="K6" i="41"/>
  <c r="H6" i="41"/>
  <c r="E6" i="41"/>
  <c r="F11" i="40"/>
  <c r="D11" i="40"/>
  <c r="B11" i="40"/>
  <c r="F10" i="40"/>
  <c r="D10" i="40"/>
  <c r="B10" i="40"/>
  <c r="F9" i="40"/>
  <c r="D9" i="40"/>
  <c r="B9" i="40"/>
  <c r="F8" i="40"/>
  <c r="D8" i="40"/>
  <c r="B8" i="40"/>
  <c r="H51" i="39"/>
  <c r="H30" i="39"/>
  <c r="P47" i="39"/>
  <c r="O47" i="39"/>
  <c r="N47" i="39"/>
  <c r="M47" i="39"/>
  <c r="L47" i="39"/>
  <c r="K47" i="39"/>
  <c r="Q57" i="39" l="1"/>
  <c r="O49" i="41"/>
  <c r="K22" i="34"/>
  <c r="K46" i="35" s="1"/>
  <c r="L47" i="41"/>
  <c r="I49" i="41"/>
  <c r="F47" i="41"/>
  <c r="Q19" i="38"/>
  <c r="K24" i="35"/>
  <c r="K57" i="35"/>
  <c r="Q25" i="38"/>
  <c r="Q27" i="38"/>
  <c r="Q21" i="38"/>
  <c r="K16" i="34"/>
  <c r="K10" i="34"/>
  <c r="K11" i="34"/>
  <c r="K4" i="34"/>
  <c r="K25" i="35" s="1"/>
  <c r="K5" i="34"/>
  <c r="Q9" i="34"/>
  <c r="Q15" i="34"/>
  <c r="Q21" i="34"/>
  <c r="Q27" i="34"/>
  <c r="Q8" i="38"/>
  <c r="Q14" i="38"/>
  <c r="Q18" i="38"/>
  <c r="Q20" i="38"/>
  <c r="Q8" i="34"/>
  <c r="Q14" i="34"/>
  <c r="Q20" i="34"/>
  <c r="Q26" i="34"/>
  <c r="Q7" i="38"/>
  <c r="Q9" i="38"/>
  <c r="Q13" i="38"/>
  <c r="Q15" i="38"/>
  <c r="Q17" i="38"/>
  <c r="Q24" i="38"/>
  <c r="Q26" i="38"/>
  <c r="O8" i="41"/>
  <c r="O14" i="41"/>
  <c r="F8" i="41"/>
  <c r="F12" i="41"/>
  <c r="F16" i="41"/>
  <c r="F22" i="41"/>
  <c r="F28" i="41"/>
  <c r="F34" i="41"/>
  <c r="F38" i="41"/>
  <c r="F40" i="41"/>
  <c r="F44" i="41"/>
  <c r="F46" i="41"/>
  <c r="F48" i="41"/>
  <c r="F50" i="41"/>
  <c r="O10" i="41"/>
  <c r="O12" i="41"/>
  <c r="O16" i="41"/>
  <c r="F14" i="41"/>
  <c r="F20" i="41"/>
  <c r="F26" i="41"/>
  <c r="F32" i="41"/>
  <c r="I8" i="41"/>
  <c r="I10" i="41"/>
  <c r="I12" i="41"/>
  <c r="I14" i="41"/>
  <c r="I16" i="41"/>
  <c r="I18" i="41"/>
  <c r="I20" i="41"/>
  <c r="I22" i="41"/>
  <c r="I24" i="41"/>
  <c r="I26" i="41"/>
  <c r="I28" i="41"/>
  <c r="I30" i="41"/>
  <c r="I32" i="41"/>
  <c r="I34" i="41"/>
  <c r="I36" i="41"/>
  <c r="I38" i="41"/>
  <c r="I40" i="41"/>
  <c r="I42" i="41"/>
  <c r="I44" i="41"/>
  <c r="I46" i="41"/>
  <c r="I48" i="41"/>
  <c r="I50" i="41"/>
  <c r="F10" i="41"/>
  <c r="F18" i="41"/>
  <c r="F24" i="41"/>
  <c r="F30" i="41"/>
  <c r="F36" i="41"/>
  <c r="F42" i="41"/>
  <c r="L8" i="41"/>
  <c r="L10" i="41"/>
  <c r="L12" i="41"/>
  <c r="L14" i="41"/>
  <c r="L16" i="41"/>
  <c r="L18" i="41"/>
  <c r="L20" i="41"/>
  <c r="L22" i="41"/>
  <c r="L24" i="41"/>
  <c r="L26" i="41"/>
  <c r="L28" i="41"/>
  <c r="L30" i="41"/>
  <c r="L32" i="41"/>
  <c r="L34" i="41"/>
  <c r="L36" i="41"/>
  <c r="L38" i="41"/>
  <c r="L40" i="41"/>
  <c r="L42" i="41"/>
  <c r="L44" i="41"/>
  <c r="L46" i="41"/>
  <c r="L48" i="41"/>
  <c r="L49" i="41"/>
  <c r="L50" i="41"/>
  <c r="O18" i="41"/>
  <c r="O20" i="41"/>
  <c r="O22" i="41"/>
  <c r="O24" i="41"/>
  <c r="O26" i="41"/>
  <c r="O28" i="41"/>
  <c r="O30" i="41"/>
  <c r="O32" i="41"/>
  <c r="O34" i="41"/>
  <c r="O36" i="41"/>
  <c r="O38" i="41"/>
  <c r="O40" i="41"/>
  <c r="O42" i="41"/>
  <c r="O44" i="41"/>
  <c r="O46" i="41"/>
  <c r="O48" i="41"/>
  <c r="O50" i="41"/>
  <c r="I6" i="41"/>
  <c r="O6" i="41"/>
  <c r="I7" i="41"/>
  <c r="O7" i="41"/>
  <c r="F9" i="41"/>
  <c r="L9" i="41"/>
  <c r="I11" i="41"/>
  <c r="O11" i="41"/>
  <c r="F13" i="41"/>
  <c r="L13" i="41"/>
  <c r="I15" i="41"/>
  <c r="O15" i="41"/>
  <c r="F17" i="41"/>
  <c r="L17" i="41"/>
  <c r="I19" i="41"/>
  <c r="O19" i="41"/>
  <c r="F21" i="41"/>
  <c r="L21" i="41"/>
  <c r="I23" i="41"/>
  <c r="O23" i="41"/>
  <c r="F25" i="41"/>
  <c r="L25" i="41"/>
  <c r="I27" i="41"/>
  <c r="O27" i="41"/>
  <c r="F29" i="41"/>
  <c r="L29" i="41"/>
  <c r="I31" i="41"/>
  <c r="O31" i="41"/>
  <c r="F33" i="41"/>
  <c r="L33" i="41"/>
  <c r="I35" i="41"/>
  <c r="O35" i="41"/>
  <c r="F37" i="41"/>
  <c r="L37" i="41"/>
  <c r="I39" i="41"/>
  <c r="O39" i="41"/>
  <c r="F41" i="41"/>
  <c r="L41" i="41"/>
  <c r="I43" i="41"/>
  <c r="O43" i="41"/>
  <c r="F45" i="41"/>
  <c r="L45" i="41"/>
  <c r="I47" i="41"/>
  <c r="O47" i="41"/>
  <c r="F49" i="41"/>
  <c r="F6" i="41"/>
  <c r="L6" i="41"/>
  <c r="F7" i="41"/>
  <c r="L7" i="41"/>
  <c r="I9" i="41"/>
  <c r="O9" i="41"/>
  <c r="F11" i="41"/>
  <c r="L11" i="41"/>
  <c r="I13" i="41"/>
  <c r="O13" i="41"/>
  <c r="F15" i="41"/>
  <c r="L15" i="41"/>
  <c r="I17" i="41"/>
  <c r="O17" i="41"/>
  <c r="F19" i="41"/>
  <c r="L19" i="41"/>
  <c r="I21" i="41"/>
  <c r="O21" i="41"/>
  <c r="F23" i="41"/>
  <c r="L23" i="41"/>
  <c r="I25" i="41"/>
  <c r="O25" i="41"/>
  <c r="F27" i="41"/>
  <c r="L27" i="41"/>
  <c r="I29" i="41"/>
  <c r="O29" i="41"/>
  <c r="F31" i="41"/>
  <c r="L31" i="41"/>
  <c r="I33" i="41"/>
  <c r="O33" i="41"/>
  <c r="F35" i="41"/>
  <c r="L35" i="41"/>
  <c r="I37" i="41"/>
  <c r="O37" i="41"/>
  <c r="F39" i="41"/>
  <c r="L39" i="41"/>
  <c r="I41" i="41"/>
  <c r="O41" i="41"/>
  <c r="F43" i="41"/>
  <c r="L43" i="41"/>
  <c r="I45" i="41"/>
  <c r="O45" i="41"/>
  <c r="Q47" i="39"/>
  <c r="Q23" i="38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54" i="9"/>
  <c r="AG55" i="9"/>
  <c r="AG56" i="9"/>
  <c r="AG57" i="9"/>
  <c r="AG59" i="9"/>
  <c r="AG8" i="11"/>
  <c r="AG9" i="11"/>
  <c r="AG10" i="11"/>
  <c r="AG11" i="11"/>
  <c r="AG12" i="11"/>
  <c r="AG13" i="11"/>
  <c r="N24" i="34" s="1"/>
  <c r="AG14" i="11"/>
  <c r="AG15" i="11"/>
  <c r="AG16" i="11"/>
  <c r="AG17" i="11"/>
  <c r="AG18" i="11"/>
  <c r="N25" i="34" s="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54" i="11"/>
  <c r="AG55" i="11"/>
  <c r="AG56" i="11"/>
  <c r="AG57" i="11"/>
  <c r="AG59" i="11"/>
  <c r="AG8" i="13"/>
  <c r="AG9" i="13"/>
  <c r="AG10" i="13"/>
  <c r="AG11" i="13"/>
  <c r="AG12" i="13"/>
  <c r="AG13" i="13"/>
  <c r="AG14" i="13"/>
  <c r="O24" i="34" s="1"/>
  <c r="AG15" i="13"/>
  <c r="AG16" i="13"/>
  <c r="AG17" i="13"/>
  <c r="AG18" i="13"/>
  <c r="AG19" i="13"/>
  <c r="AG20" i="13"/>
  <c r="O25" i="34" s="1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54" i="13"/>
  <c r="AG55" i="13"/>
  <c r="AG56" i="13"/>
  <c r="AG57" i="13"/>
  <c r="AG59" i="13"/>
  <c r="AG8" i="15"/>
  <c r="AG9" i="15"/>
  <c r="AG10" i="15"/>
  <c r="AG11" i="15"/>
  <c r="AG12" i="15"/>
  <c r="AG13" i="15"/>
  <c r="AG14" i="15"/>
  <c r="AG15" i="15"/>
  <c r="P24" i="34" s="1"/>
  <c r="AG16" i="15"/>
  <c r="AG17" i="15"/>
  <c r="AG18" i="15"/>
  <c r="AG19" i="15"/>
  <c r="AG20" i="15"/>
  <c r="AG21" i="15"/>
  <c r="AG22" i="15"/>
  <c r="P25" i="34" s="1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54" i="15"/>
  <c r="AG55" i="15"/>
  <c r="AG56" i="15"/>
  <c r="AG57" i="15"/>
  <c r="AG59" i="15"/>
  <c r="AG8" i="17"/>
  <c r="AG9" i="17"/>
  <c r="AG10" i="17"/>
  <c r="AG11" i="17"/>
  <c r="AG12" i="17"/>
  <c r="AG13" i="17"/>
  <c r="AG14" i="17"/>
  <c r="AG15" i="17"/>
  <c r="AG16" i="17"/>
  <c r="AG17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54" i="17"/>
  <c r="AG55" i="17"/>
  <c r="AG56" i="17"/>
  <c r="AG57" i="17"/>
  <c r="AG59" i="17"/>
  <c r="AG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54" i="19"/>
  <c r="AG55" i="19"/>
  <c r="AG56" i="19"/>
  <c r="AG57" i="19"/>
  <c r="AG59" i="19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54" i="21"/>
  <c r="AG55" i="21"/>
  <c r="AG56" i="21"/>
  <c r="AG57" i="21"/>
  <c r="AG59" i="21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0" i="23"/>
  <c r="AG41" i="23"/>
  <c r="AG42" i="23"/>
  <c r="AG43" i="23"/>
  <c r="AG44" i="23"/>
  <c r="AG45" i="23"/>
  <c r="AG54" i="23"/>
  <c r="AG55" i="23"/>
  <c r="AG56" i="23"/>
  <c r="AG57" i="23"/>
  <c r="AG59" i="23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54" i="25"/>
  <c r="AG55" i="25"/>
  <c r="AG56" i="25"/>
  <c r="AG57" i="25"/>
  <c r="AG59" i="25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54" i="27"/>
  <c r="AG55" i="27"/>
  <c r="AG56" i="27"/>
  <c r="AG57" i="27"/>
  <c r="AG59" i="27"/>
  <c r="AG8" i="29"/>
  <c r="AG9" i="29"/>
  <c r="AG10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54" i="29"/>
  <c r="AG55" i="29"/>
  <c r="AG56" i="29"/>
  <c r="AG57" i="29"/>
  <c r="AG59" i="29"/>
  <c r="AG8" i="2"/>
  <c r="AG9" i="2"/>
  <c r="AG10" i="2"/>
  <c r="AG11" i="2"/>
  <c r="L24" i="34" s="1"/>
  <c r="AG12" i="2"/>
  <c r="AG13" i="2"/>
  <c r="AG14" i="2"/>
  <c r="L25" i="34" s="1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54" i="2"/>
  <c r="AG55" i="2"/>
  <c r="AG56" i="2"/>
  <c r="AG57" i="2"/>
  <c r="AG59" i="2"/>
  <c r="AG7" i="9"/>
  <c r="AG7" i="11"/>
  <c r="N23" i="34" s="1"/>
  <c r="N47" i="35" s="1"/>
  <c r="AG7" i="13"/>
  <c r="O23" i="34" s="1"/>
  <c r="O47" i="35" s="1"/>
  <c r="AG7" i="15"/>
  <c r="P23" i="34" s="1"/>
  <c r="P47" i="35" s="1"/>
  <c r="AG7" i="17"/>
  <c r="AG7" i="19"/>
  <c r="AG7" i="21"/>
  <c r="AG7" i="23"/>
  <c r="AG7" i="25"/>
  <c r="AG7" i="27"/>
  <c r="AG7" i="29"/>
  <c r="AG7" i="2"/>
  <c r="L23" i="34" s="1"/>
  <c r="L47" i="35" s="1"/>
  <c r="Y8" i="9"/>
  <c r="Y9" i="9"/>
  <c r="Y10" i="9"/>
  <c r="Y11" i="9"/>
  <c r="Y12" i="9"/>
  <c r="M12" i="34" s="1"/>
  <c r="Y13" i="9"/>
  <c r="Y14" i="9"/>
  <c r="Y15" i="9"/>
  <c r="Y16" i="9"/>
  <c r="M13" i="34" s="1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54" i="9"/>
  <c r="Y55" i="9"/>
  <c r="Y56" i="9"/>
  <c r="Y57" i="9"/>
  <c r="Y59" i="9"/>
  <c r="Y8" i="11"/>
  <c r="Y9" i="11"/>
  <c r="Y10" i="11"/>
  <c r="Y11" i="11"/>
  <c r="Y12" i="11"/>
  <c r="Y13" i="11"/>
  <c r="N13" i="34" s="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54" i="11"/>
  <c r="Y55" i="11"/>
  <c r="Y56" i="11"/>
  <c r="Y57" i="11"/>
  <c r="Y59" i="11"/>
  <c r="Y8" i="13"/>
  <c r="Y9" i="13"/>
  <c r="Y10" i="13"/>
  <c r="Y11" i="13"/>
  <c r="Y12" i="13"/>
  <c r="Y13" i="13"/>
  <c r="Y14" i="13"/>
  <c r="O12" i="34" s="1"/>
  <c r="Y15" i="13"/>
  <c r="Y16" i="13"/>
  <c r="Y17" i="13"/>
  <c r="Y18" i="13"/>
  <c r="Y19" i="13"/>
  <c r="Y20" i="13"/>
  <c r="O13" i="34" s="1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54" i="13"/>
  <c r="Y55" i="13"/>
  <c r="Y56" i="13"/>
  <c r="Y57" i="13"/>
  <c r="Y59" i="13"/>
  <c r="Y8" i="15"/>
  <c r="Y9" i="15"/>
  <c r="Y10" i="15"/>
  <c r="Y11" i="15"/>
  <c r="Y12" i="15"/>
  <c r="Y13" i="15"/>
  <c r="Y14" i="15"/>
  <c r="Y15" i="15"/>
  <c r="P12" i="34" s="1"/>
  <c r="Y16" i="15"/>
  <c r="Y17" i="15"/>
  <c r="Y18" i="15"/>
  <c r="Y19" i="15"/>
  <c r="Y20" i="15"/>
  <c r="Y21" i="15"/>
  <c r="Y22" i="15"/>
  <c r="P13" i="34" s="1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54" i="15"/>
  <c r="Y55" i="15"/>
  <c r="Y56" i="15"/>
  <c r="Y57" i="15"/>
  <c r="Y59" i="15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54" i="17"/>
  <c r="Y55" i="17"/>
  <c r="Y56" i="17"/>
  <c r="Y57" i="17"/>
  <c r="Y59" i="17"/>
  <c r="Y8" i="19"/>
  <c r="Y9" i="19"/>
  <c r="Y10" i="19"/>
  <c r="Y11" i="19"/>
  <c r="Y12" i="19"/>
  <c r="Y13" i="19"/>
  <c r="Y14" i="19"/>
  <c r="Y15" i="19"/>
  <c r="Y16" i="19"/>
  <c r="Y17" i="19"/>
  <c r="L11" i="38" s="1"/>
  <c r="L36" i="39" s="1"/>
  <c r="Q36" i="39" s="1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54" i="19"/>
  <c r="Y55" i="19"/>
  <c r="Y56" i="19"/>
  <c r="Y57" i="19"/>
  <c r="Y59" i="19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54" i="21"/>
  <c r="Y55" i="21"/>
  <c r="Y56" i="21"/>
  <c r="Y57" i="21"/>
  <c r="Y59" i="21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54" i="23"/>
  <c r="Y55" i="23"/>
  <c r="Y56" i="23"/>
  <c r="Y57" i="23"/>
  <c r="Y59" i="23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54" i="25"/>
  <c r="Y55" i="25"/>
  <c r="Y56" i="25"/>
  <c r="Y57" i="25"/>
  <c r="Y59" i="25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5" i="27"/>
  <c r="Y54" i="27"/>
  <c r="Y55" i="27"/>
  <c r="Y56" i="27"/>
  <c r="Y57" i="27"/>
  <c r="Y59" i="27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37" i="29"/>
  <c r="Y38" i="29"/>
  <c r="Y39" i="29"/>
  <c r="Y40" i="29"/>
  <c r="Y41" i="29"/>
  <c r="Y42" i="29"/>
  <c r="Y43" i="29"/>
  <c r="Y44" i="29"/>
  <c r="Y45" i="29"/>
  <c r="Y54" i="29"/>
  <c r="Y55" i="29"/>
  <c r="Y56" i="29"/>
  <c r="Y57" i="29"/>
  <c r="Y59" i="29"/>
  <c r="L13" i="34"/>
  <c r="AC8" i="9"/>
  <c r="AC9" i="9"/>
  <c r="AC10" i="9"/>
  <c r="AC11" i="9"/>
  <c r="AC12" i="9"/>
  <c r="M18" i="34" s="1"/>
  <c r="AC13" i="9"/>
  <c r="AC14" i="9"/>
  <c r="AC15" i="9"/>
  <c r="AC16" i="9"/>
  <c r="M19" i="34" s="1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54" i="9"/>
  <c r="AC55" i="9"/>
  <c r="AC56" i="9"/>
  <c r="AC57" i="9"/>
  <c r="AC59" i="9"/>
  <c r="AC8" i="11"/>
  <c r="AC9" i="11"/>
  <c r="AC10" i="11"/>
  <c r="AC11" i="11"/>
  <c r="AC12" i="11"/>
  <c r="AC13" i="11"/>
  <c r="N18" i="34" s="1"/>
  <c r="AC14" i="11"/>
  <c r="AC15" i="11"/>
  <c r="AC16" i="11"/>
  <c r="AC17" i="11"/>
  <c r="AC18" i="11"/>
  <c r="N19" i="34" s="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54" i="11"/>
  <c r="AC55" i="11"/>
  <c r="AC56" i="11"/>
  <c r="AC57" i="11"/>
  <c r="AC59" i="11"/>
  <c r="AC8" i="13"/>
  <c r="AC9" i="13"/>
  <c r="AC10" i="13"/>
  <c r="AC11" i="13"/>
  <c r="AC12" i="13"/>
  <c r="AC13" i="13"/>
  <c r="AC14" i="13"/>
  <c r="O18" i="34" s="1"/>
  <c r="AC15" i="13"/>
  <c r="AC16" i="13"/>
  <c r="AC17" i="13"/>
  <c r="AC18" i="13"/>
  <c r="AC19" i="13"/>
  <c r="AC20" i="13"/>
  <c r="O19" i="34" s="1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54" i="13"/>
  <c r="AC55" i="13"/>
  <c r="AC56" i="13"/>
  <c r="AC57" i="13"/>
  <c r="AC59" i="13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54" i="15"/>
  <c r="AC55" i="15"/>
  <c r="AC56" i="15"/>
  <c r="AC57" i="15"/>
  <c r="AC59" i="15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54" i="17"/>
  <c r="AC55" i="17"/>
  <c r="AC56" i="17"/>
  <c r="AC57" i="17"/>
  <c r="AC59" i="17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54" i="19"/>
  <c r="AC55" i="19"/>
  <c r="AC56" i="19"/>
  <c r="AC57" i="19"/>
  <c r="AC59" i="19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54" i="21"/>
  <c r="AC55" i="21"/>
  <c r="AC56" i="21"/>
  <c r="AC57" i="21"/>
  <c r="AC59" i="21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54" i="23"/>
  <c r="AC55" i="23"/>
  <c r="AC56" i="23"/>
  <c r="AC57" i="23"/>
  <c r="AC59" i="23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54" i="25"/>
  <c r="AC55" i="25"/>
  <c r="AC56" i="25"/>
  <c r="AC57" i="25"/>
  <c r="AC59" i="25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38" i="27"/>
  <c r="AC39" i="27"/>
  <c r="AC40" i="27"/>
  <c r="AC41" i="27"/>
  <c r="AC42" i="27"/>
  <c r="AC43" i="27"/>
  <c r="AC44" i="27"/>
  <c r="AC45" i="27"/>
  <c r="AC54" i="27"/>
  <c r="AC55" i="27"/>
  <c r="AC56" i="27"/>
  <c r="AC57" i="27"/>
  <c r="AC59" i="27"/>
  <c r="L18" i="34"/>
  <c r="L19" i="34"/>
  <c r="AC7" i="9"/>
  <c r="M17" i="34" s="1"/>
  <c r="M57" i="35" s="1"/>
  <c r="AC7" i="11"/>
  <c r="N17" i="34" s="1"/>
  <c r="AC7" i="13"/>
  <c r="O17" i="34" s="1"/>
  <c r="O57" i="35" s="1"/>
  <c r="AC7" i="15"/>
  <c r="AC7" i="17"/>
  <c r="AC7" i="19"/>
  <c r="AC7" i="21"/>
  <c r="AC7" i="23"/>
  <c r="AC7" i="25"/>
  <c r="AC7" i="27"/>
  <c r="L17" i="34"/>
  <c r="Y7" i="9"/>
  <c r="M11" i="34" s="1"/>
  <c r="Y7" i="11"/>
  <c r="Y7" i="13"/>
  <c r="O11" i="34" s="1"/>
  <c r="Y7" i="15"/>
  <c r="P11" i="34" s="1"/>
  <c r="Y7" i="17"/>
  <c r="Y7" i="19"/>
  <c r="L12" i="38" s="1"/>
  <c r="Q12" i="38" s="1"/>
  <c r="Y7" i="21"/>
  <c r="Y7" i="23"/>
  <c r="Y7" i="25"/>
  <c r="Y7" i="27"/>
  <c r="Y7" i="29"/>
  <c r="AG6" i="9"/>
  <c r="AG6" i="11"/>
  <c r="AG6" i="13"/>
  <c r="AG6" i="15"/>
  <c r="AG6" i="17"/>
  <c r="AG6" i="19"/>
  <c r="AG6" i="21"/>
  <c r="AG6" i="23"/>
  <c r="AG6" i="25"/>
  <c r="AG6" i="27"/>
  <c r="AG6" i="29"/>
  <c r="AG6" i="2"/>
  <c r="AC6" i="9"/>
  <c r="AC6" i="11"/>
  <c r="AC6" i="13"/>
  <c r="AC6" i="15"/>
  <c r="AC6" i="17"/>
  <c r="AC6" i="19"/>
  <c r="AC6" i="21"/>
  <c r="AC6" i="23"/>
  <c r="AC6" i="25"/>
  <c r="AC6" i="27"/>
  <c r="AC6" i="2"/>
  <c r="Y6" i="9"/>
  <c r="Y6" i="11"/>
  <c r="Y6" i="13"/>
  <c r="Y6" i="15"/>
  <c r="Y6" i="17"/>
  <c r="Y6" i="19"/>
  <c r="Y6" i="21"/>
  <c r="Y6" i="23"/>
  <c r="Y6" i="25"/>
  <c r="Y6" i="27"/>
  <c r="Y6" i="29"/>
  <c r="Y6" i="2"/>
  <c r="U6" i="9"/>
  <c r="U6" i="11"/>
  <c r="U6" i="13"/>
  <c r="U6" i="15"/>
  <c r="U6" i="17"/>
  <c r="U6" i="19"/>
  <c r="U6" i="21"/>
  <c r="U6" i="23"/>
  <c r="U6" i="25"/>
  <c r="U6" i="27"/>
  <c r="U6" i="29"/>
  <c r="U6" i="2"/>
  <c r="U8" i="9"/>
  <c r="V8" i="9" s="1"/>
  <c r="U9" i="9"/>
  <c r="U10" i="9"/>
  <c r="U11" i="9"/>
  <c r="U12" i="9"/>
  <c r="U13" i="9"/>
  <c r="U14" i="9"/>
  <c r="U15" i="9"/>
  <c r="U16" i="9"/>
  <c r="U17" i="9"/>
  <c r="U18" i="9"/>
  <c r="U19" i="9"/>
  <c r="U20" i="9"/>
  <c r="V20" i="9" s="1"/>
  <c r="U21" i="9"/>
  <c r="U22" i="9"/>
  <c r="U23" i="9"/>
  <c r="U24" i="9"/>
  <c r="V24" i="9" s="1"/>
  <c r="U25" i="9"/>
  <c r="U26" i="9"/>
  <c r="U27" i="9"/>
  <c r="U28" i="9"/>
  <c r="V28" i="9" s="1"/>
  <c r="U29" i="9"/>
  <c r="U30" i="9"/>
  <c r="U31" i="9"/>
  <c r="U32" i="9"/>
  <c r="V32" i="9" s="1"/>
  <c r="U33" i="9"/>
  <c r="U34" i="9"/>
  <c r="U35" i="9"/>
  <c r="U36" i="9"/>
  <c r="V36" i="9" s="1"/>
  <c r="U37" i="9"/>
  <c r="U38" i="9"/>
  <c r="U39" i="9"/>
  <c r="U40" i="9"/>
  <c r="V40" i="9" s="1"/>
  <c r="U41" i="9"/>
  <c r="U42" i="9"/>
  <c r="U43" i="9"/>
  <c r="U44" i="9"/>
  <c r="V44" i="9" s="1"/>
  <c r="U45" i="9"/>
  <c r="U54" i="9"/>
  <c r="V54" i="9" s="1"/>
  <c r="U55" i="9"/>
  <c r="U56" i="9"/>
  <c r="V56" i="9" s="1"/>
  <c r="U57" i="9"/>
  <c r="U59" i="9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V22" i="11" s="1"/>
  <c r="U23" i="11"/>
  <c r="U24" i="11"/>
  <c r="U25" i="11"/>
  <c r="U26" i="11"/>
  <c r="V26" i="11" s="1"/>
  <c r="U27" i="11"/>
  <c r="U28" i="11"/>
  <c r="U29" i="11"/>
  <c r="U30" i="11"/>
  <c r="V30" i="11" s="1"/>
  <c r="U31" i="11"/>
  <c r="U32" i="11"/>
  <c r="U33" i="11"/>
  <c r="U34" i="11"/>
  <c r="V34" i="11" s="1"/>
  <c r="U35" i="11"/>
  <c r="U36" i="11"/>
  <c r="U37" i="11"/>
  <c r="U38" i="11"/>
  <c r="V38" i="11" s="1"/>
  <c r="U39" i="11"/>
  <c r="U40" i="11"/>
  <c r="U41" i="11"/>
  <c r="U42" i="11"/>
  <c r="V42" i="11" s="1"/>
  <c r="U43" i="11"/>
  <c r="U44" i="11"/>
  <c r="U45" i="11"/>
  <c r="U54" i="11"/>
  <c r="V54" i="11" s="1"/>
  <c r="U55" i="11"/>
  <c r="U56" i="11"/>
  <c r="U57" i="11"/>
  <c r="U59" i="11"/>
  <c r="V59" i="11" s="1"/>
  <c r="U8" i="13"/>
  <c r="V8" i="13" s="1"/>
  <c r="U9" i="13"/>
  <c r="U10" i="13"/>
  <c r="U11" i="13"/>
  <c r="U12" i="13"/>
  <c r="V12" i="13" s="1"/>
  <c r="U13" i="13"/>
  <c r="U14" i="13"/>
  <c r="O6" i="34" s="1"/>
  <c r="U15" i="13"/>
  <c r="U16" i="13"/>
  <c r="V16" i="13" s="1"/>
  <c r="U17" i="13"/>
  <c r="U18" i="13"/>
  <c r="U19" i="13"/>
  <c r="U20" i="13"/>
  <c r="U21" i="13"/>
  <c r="U22" i="13"/>
  <c r="U23" i="13"/>
  <c r="U24" i="13"/>
  <c r="V24" i="13" s="1"/>
  <c r="U25" i="13"/>
  <c r="U26" i="13"/>
  <c r="U27" i="13"/>
  <c r="U28" i="13"/>
  <c r="V28" i="13" s="1"/>
  <c r="U29" i="13"/>
  <c r="U30" i="13"/>
  <c r="U31" i="13"/>
  <c r="U32" i="13"/>
  <c r="V32" i="13" s="1"/>
  <c r="U33" i="13"/>
  <c r="U34" i="13"/>
  <c r="U35" i="13"/>
  <c r="U36" i="13"/>
  <c r="V36" i="13" s="1"/>
  <c r="U37" i="13"/>
  <c r="U38" i="13"/>
  <c r="U39" i="13"/>
  <c r="U40" i="13"/>
  <c r="V40" i="13" s="1"/>
  <c r="U41" i="13"/>
  <c r="U42" i="13"/>
  <c r="U43" i="13"/>
  <c r="U44" i="13"/>
  <c r="V44" i="13" s="1"/>
  <c r="U45" i="13"/>
  <c r="U54" i="13"/>
  <c r="U55" i="13"/>
  <c r="U56" i="13"/>
  <c r="V56" i="13" s="1"/>
  <c r="U57" i="13"/>
  <c r="U59" i="13"/>
  <c r="U8" i="15"/>
  <c r="U9" i="15"/>
  <c r="U10" i="15"/>
  <c r="V10" i="15" s="1"/>
  <c r="U11" i="15"/>
  <c r="U12" i="15"/>
  <c r="U13" i="15"/>
  <c r="U14" i="15"/>
  <c r="V14" i="15" s="1"/>
  <c r="U15" i="15"/>
  <c r="P6" i="34" s="1"/>
  <c r="U16" i="15"/>
  <c r="U17" i="15"/>
  <c r="U18" i="15"/>
  <c r="V18" i="15" s="1"/>
  <c r="U19" i="15"/>
  <c r="U20" i="15"/>
  <c r="U21" i="15"/>
  <c r="U22" i="15"/>
  <c r="U23" i="15"/>
  <c r="U24" i="15"/>
  <c r="U25" i="15"/>
  <c r="U26" i="15"/>
  <c r="V26" i="15" s="1"/>
  <c r="U27" i="15"/>
  <c r="U28" i="15"/>
  <c r="U29" i="15"/>
  <c r="U30" i="15"/>
  <c r="V30" i="15" s="1"/>
  <c r="U31" i="15"/>
  <c r="U32" i="15"/>
  <c r="U33" i="15"/>
  <c r="U34" i="15"/>
  <c r="V34" i="15" s="1"/>
  <c r="U35" i="15"/>
  <c r="U36" i="15"/>
  <c r="U37" i="15"/>
  <c r="U38" i="15"/>
  <c r="V38" i="15" s="1"/>
  <c r="U39" i="15"/>
  <c r="U40" i="15"/>
  <c r="U41" i="15"/>
  <c r="U42" i="15"/>
  <c r="V42" i="15" s="1"/>
  <c r="U43" i="15"/>
  <c r="U44" i="15"/>
  <c r="U45" i="15"/>
  <c r="U54" i="15"/>
  <c r="V54" i="15" s="1"/>
  <c r="U55" i="15"/>
  <c r="U56" i="15"/>
  <c r="U57" i="15"/>
  <c r="U59" i="15"/>
  <c r="V59" i="15" s="1"/>
  <c r="U8" i="17"/>
  <c r="V8" i="17" s="1"/>
  <c r="U9" i="17"/>
  <c r="U10" i="17"/>
  <c r="U11" i="17"/>
  <c r="U12" i="17"/>
  <c r="V12" i="17" s="1"/>
  <c r="U13" i="17"/>
  <c r="U14" i="17"/>
  <c r="U15" i="17"/>
  <c r="U16" i="17"/>
  <c r="V16" i="17" s="1"/>
  <c r="U17" i="17"/>
  <c r="U18" i="17"/>
  <c r="U19" i="17"/>
  <c r="U20" i="17"/>
  <c r="V20" i="17" s="1"/>
  <c r="U21" i="17"/>
  <c r="U22" i="17"/>
  <c r="U23" i="17"/>
  <c r="U24" i="17"/>
  <c r="V24" i="17" s="1"/>
  <c r="U25" i="17"/>
  <c r="U26" i="17"/>
  <c r="U27" i="17"/>
  <c r="U28" i="17"/>
  <c r="V28" i="17" s="1"/>
  <c r="U29" i="17"/>
  <c r="U30" i="17"/>
  <c r="U31" i="17"/>
  <c r="U32" i="17"/>
  <c r="V32" i="17" s="1"/>
  <c r="U33" i="17"/>
  <c r="U34" i="17"/>
  <c r="U35" i="17"/>
  <c r="U36" i="17"/>
  <c r="V36" i="17" s="1"/>
  <c r="U37" i="17"/>
  <c r="U38" i="17"/>
  <c r="U39" i="17"/>
  <c r="U40" i="17"/>
  <c r="V40" i="17" s="1"/>
  <c r="U41" i="17"/>
  <c r="U42" i="17"/>
  <c r="U43" i="17"/>
  <c r="U44" i="17"/>
  <c r="V44" i="17" s="1"/>
  <c r="U45" i="17"/>
  <c r="U54" i="17"/>
  <c r="V54" i="17" s="1"/>
  <c r="U55" i="17"/>
  <c r="U56" i="17"/>
  <c r="V56" i="17" s="1"/>
  <c r="U57" i="17"/>
  <c r="U59" i="17"/>
  <c r="U8" i="19"/>
  <c r="U9" i="19"/>
  <c r="U10" i="19"/>
  <c r="V10" i="19" s="1"/>
  <c r="U11" i="19"/>
  <c r="U12" i="19"/>
  <c r="U13" i="19"/>
  <c r="U14" i="19"/>
  <c r="V14" i="19" s="1"/>
  <c r="U15" i="19"/>
  <c r="U16" i="19"/>
  <c r="U17" i="19"/>
  <c r="U18" i="19"/>
  <c r="V18" i="19" s="1"/>
  <c r="U19" i="19"/>
  <c r="U20" i="19"/>
  <c r="U21" i="19"/>
  <c r="U22" i="19"/>
  <c r="V22" i="19" s="1"/>
  <c r="U23" i="19"/>
  <c r="U24" i="19"/>
  <c r="U25" i="19"/>
  <c r="U26" i="19"/>
  <c r="V26" i="19" s="1"/>
  <c r="U27" i="19"/>
  <c r="U28" i="19"/>
  <c r="U29" i="19"/>
  <c r="U30" i="19"/>
  <c r="V30" i="19" s="1"/>
  <c r="U31" i="19"/>
  <c r="U32" i="19"/>
  <c r="U33" i="19"/>
  <c r="U34" i="19"/>
  <c r="V34" i="19" s="1"/>
  <c r="U35" i="19"/>
  <c r="U36" i="19"/>
  <c r="U37" i="19"/>
  <c r="U38" i="19"/>
  <c r="V38" i="19" s="1"/>
  <c r="U39" i="19"/>
  <c r="U40" i="19"/>
  <c r="U41" i="19"/>
  <c r="U42" i="19"/>
  <c r="V42" i="19" s="1"/>
  <c r="U43" i="19"/>
  <c r="U44" i="19"/>
  <c r="U45" i="19"/>
  <c r="U54" i="19"/>
  <c r="V54" i="19" s="1"/>
  <c r="U55" i="19"/>
  <c r="U56" i="19"/>
  <c r="U57" i="19"/>
  <c r="U59" i="19"/>
  <c r="V59" i="19" s="1"/>
  <c r="U8" i="21"/>
  <c r="V8" i="21" s="1"/>
  <c r="U9" i="21"/>
  <c r="U10" i="21"/>
  <c r="U11" i="21"/>
  <c r="U12" i="21"/>
  <c r="V12" i="21" s="1"/>
  <c r="U13" i="21"/>
  <c r="U14" i="21"/>
  <c r="U15" i="21"/>
  <c r="U16" i="21"/>
  <c r="V16" i="21" s="1"/>
  <c r="U17" i="21"/>
  <c r="U18" i="21"/>
  <c r="U19" i="21"/>
  <c r="U20" i="21"/>
  <c r="V20" i="21" s="1"/>
  <c r="U21" i="21"/>
  <c r="U22" i="21"/>
  <c r="U23" i="21"/>
  <c r="U24" i="21"/>
  <c r="V24" i="21" s="1"/>
  <c r="U25" i="21"/>
  <c r="U26" i="21"/>
  <c r="U27" i="21"/>
  <c r="U28" i="21"/>
  <c r="V28" i="21" s="1"/>
  <c r="U29" i="21"/>
  <c r="U30" i="21"/>
  <c r="U31" i="21"/>
  <c r="U32" i="21"/>
  <c r="V32" i="21" s="1"/>
  <c r="U33" i="21"/>
  <c r="U34" i="21"/>
  <c r="U35" i="21"/>
  <c r="U36" i="21"/>
  <c r="V36" i="21" s="1"/>
  <c r="U37" i="21"/>
  <c r="U38" i="21"/>
  <c r="U39" i="21"/>
  <c r="U40" i="21"/>
  <c r="V40" i="21" s="1"/>
  <c r="U41" i="21"/>
  <c r="U42" i="21"/>
  <c r="U43" i="21"/>
  <c r="U44" i="21"/>
  <c r="V44" i="21" s="1"/>
  <c r="U45" i="21"/>
  <c r="U54" i="21"/>
  <c r="U55" i="21"/>
  <c r="U56" i="21"/>
  <c r="V56" i="21" s="1"/>
  <c r="U57" i="21"/>
  <c r="U59" i="21"/>
  <c r="U8" i="23"/>
  <c r="U9" i="23"/>
  <c r="U10" i="23"/>
  <c r="V10" i="23" s="1"/>
  <c r="U11" i="23"/>
  <c r="U12" i="23"/>
  <c r="U13" i="23"/>
  <c r="U14" i="23"/>
  <c r="V14" i="23" s="1"/>
  <c r="U15" i="23"/>
  <c r="U16" i="23"/>
  <c r="U17" i="23"/>
  <c r="U18" i="23"/>
  <c r="V18" i="23" s="1"/>
  <c r="U19" i="23"/>
  <c r="U20" i="23"/>
  <c r="U21" i="23"/>
  <c r="U22" i="23"/>
  <c r="V22" i="23" s="1"/>
  <c r="U23" i="23"/>
  <c r="U24" i="23"/>
  <c r="U25" i="23"/>
  <c r="U26" i="23"/>
  <c r="V26" i="23" s="1"/>
  <c r="U27" i="23"/>
  <c r="U28" i="23"/>
  <c r="U29" i="23"/>
  <c r="U30" i="23"/>
  <c r="V30" i="23" s="1"/>
  <c r="U31" i="23"/>
  <c r="U32" i="23"/>
  <c r="U33" i="23"/>
  <c r="U34" i="23"/>
  <c r="V34" i="23" s="1"/>
  <c r="U35" i="23"/>
  <c r="U36" i="23"/>
  <c r="U37" i="23"/>
  <c r="U38" i="23"/>
  <c r="V38" i="23" s="1"/>
  <c r="U39" i="23"/>
  <c r="U40" i="23"/>
  <c r="U41" i="23"/>
  <c r="U42" i="23"/>
  <c r="V42" i="23" s="1"/>
  <c r="U43" i="23"/>
  <c r="U44" i="23"/>
  <c r="U45" i="23"/>
  <c r="U54" i="23"/>
  <c r="V54" i="23" s="1"/>
  <c r="U55" i="23"/>
  <c r="U56" i="23"/>
  <c r="U57" i="23"/>
  <c r="U59" i="23"/>
  <c r="V59" i="23" s="1"/>
  <c r="U8" i="25"/>
  <c r="U9" i="25"/>
  <c r="U10" i="25"/>
  <c r="U11" i="25"/>
  <c r="U12" i="25"/>
  <c r="V12" i="25" s="1"/>
  <c r="U13" i="25"/>
  <c r="U14" i="25"/>
  <c r="U15" i="25"/>
  <c r="U16" i="25"/>
  <c r="V16" i="25" s="1"/>
  <c r="U17" i="25"/>
  <c r="U18" i="25"/>
  <c r="U19" i="25"/>
  <c r="U20" i="25"/>
  <c r="V20" i="25" s="1"/>
  <c r="U21" i="25"/>
  <c r="U22" i="25"/>
  <c r="U23" i="25"/>
  <c r="U24" i="25"/>
  <c r="V24" i="25" s="1"/>
  <c r="U25" i="25"/>
  <c r="U26" i="25"/>
  <c r="U27" i="25"/>
  <c r="U28" i="25"/>
  <c r="V28" i="25" s="1"/>
  <c r="U29" i="25"/>
  <c r="U30" i="25"/>
  <c r="U31" i="25"/>
  <c r="U32" i="25"/>
  <c r="V32" i="25" s="1"/>
  <c r="U33" i="25"/>
  <c r="U34" i="25"/>
  <c r="U35" i="25"/>
  <c r="U36" i="25"/>
  <c r="V36" i="25" s="1"/>
  <c r="U37" i="25"/>
  <c r="U38" i="25"/>
  <c r="U39" i="25"/>
  <c r="U40" i="25"/>
  <c r="V40" i="25" s="1"/>
  <c r="U41" i="25"/>
  <c r="U42" i="25"/>
  <c r="U43" i="25"/>
  <c r="U44" i="25"/>
  <c r="V44" i="25" s="1"/>
  <c r="U45" i="25"/>
  <c r="U54" i="25"/>
  <c r="V54" i="25" s="1"/>
  <c r="U55" i="25"/>
  <c r="U56" i="25"/>
  <c r="V56" i="25" s="1"/>
  <c r="U57" i="25"/>
  <c r="U59" i="25"/>
  <c r="U8" i="27"/>
  <c r="U9" i="27"/>
  <c r="U10" i="27"/>
  <c r="V10" i="27" s="1"/>
  <c r="U11" i="27"/>
  <c r="U12" i="27"/>
  <c r="U13" i="27"/>
  <c r="U14" i="27"/>
  <c r="V14" i="27" s="1"/>
  <c r="U15" i="27"/>
  <c r="U16" i="27"/>
  <c r="U17" i="27"/>
  <c r="U18" i="27"/>
  <c r="V18" i="27" s="1"/>
  <c r="U19" i="27"/>
  <c r="U20" i="27"/>
  <c r="U21" i="27"/>
  <c r="U22" i="27"/>
  <c r="V22" i="27" s="1"/>
  <c r="U23" i="27"/>
  <c r="U24" i="27"/>
  <c r="U25" i="27"/>
  <c r="U26" i="27"/>
  <c r="V26" i="27" s="1"/>
  <c r="U27" i="27"/>
  <c r="U28" i="27"/>
  <c r="U29" i="27"/>
  <c r="U30" i="27"/>
  <c r="V30" i="27" s="1"/>
  <c r="U31" i="27"/>
  <c r="U32" i="27"/>
  <c r="U33" i="27"/>
  <c r="U34" i="27"/>
  <c r="V34" i="27" s="1"/>
  <c r="U35" i="27"/>
  <c r="U36" i="27"/>
  <c r="U37" i="27"/>
  <c r="U38" i="27"/>
  <c r="V38" i="27" s="1"/>
  <c r="U39" i="27"/>
  <c r="U40" i="27"/>
  <c r="U41" i="27"/>
  <c r="U42" i="27"/>
  <c r="V42" i="27" s="1"/>
  <c r="U43" i="27"/>
  <c r="U44" i="27"/>
  <c r="U45" i="27"/>
  <c r="U54" i="27"/>
  <c r="V54" i="27" s="1"/>
  <c r="U55" i="27"/>
  <c r="U56" i="27"/>
  <c r="U57" i="27"/>
  <c r="U59" i="27"/>
  <c r="V59" i="27" s="1"/>
  <c r="U8" i="29"/>
  <c r="V8" i="29" s="1"/>
  <c r="U9" i="29"/>
  <c r="U10" i="29"/>
  <c r="U11" i="29"/>
  <c r="U12" i="29"/>
  <c r="V12" i="29" s="1"/>
  <c r="U13" i="29"/>
  <c r="U14" i="29"/>
  <c r="U15" i="29"/>
  <c r="U16" i="29"/>
  <c r="V16" i="29" s="1"/>
  <c r="U17" i="29"/>
  <c r="U18" i="29"/>
  <c r="U19" i="29"/>
  <c r="U20" i="29"/>
  <c r="V20" i="29" s="1"/>
  <c r="U21" i="29"/>
  <c r="U22" i="29"/>
  <c r="U23" i="29"/>
  <c r="U24" i="29"/>
  <c r="V24" i="29" s="1"/>
  <c r="U25" i="29"/>
  <c r="U26" i="29"/>
  <c r="U27" i="29"/>
  <c r="U28" i="29"/>
  <c r="V28" i="29" s="1"/>
  <c r="U29" i="29"/>
  <c r="U30" i="29"/>
  <c r="U31" i="29"/>
  <c r="U32" i="29"/>
  <c r="V32" i="29" s="1"/>
  <c r="U33" i="29"/>
  <c r="U34" i="29"/>
  <c r="U35" i="29"/>
  <c r="U36" i="29"/>
  <c r="V36" i="29" s="1"/>
  <c r="U37" i="29"/>
  <c r="U38" i="29"/>
  <c r="U39" i="29"/>
  <c r="U40" i="29"/>
  <c r="V40" i="29" s="1"/>
  <c r="U41" i="29"/>
  <c r="U42" i="29"/>
  <c r="U43" i="29"/>
  <c r="U44" i="29"/>
  <c r="V44" i="29" s="1"/>
  <c r="U45" i="29"/>
  <c r="U54" i="29"/>
  <c r="U55" i="29"/>
  <c r="U56" i="29"/>
  <c r="V56" i="29" s="1"/>
  <c r="U57" i="29"/>
  <c r="U59" i="29"/>
  <c r="U8" i="2"/>
  <c r="U9" i="2"/>
  <c r="U10" i="2"/>
  <c r="V10" i="2" s="1"/>
  <c r="U11" i="2"/>
  <c r="L6" i="34" s="1"/>
  <c r="U12" i="2"/>
  <c r="U13" i="2"/>
  <c r="U14" i="2"/>
  <c r="U15" i="2"/>
  <c r="U16" i="2"/>
  <c r="U17" i="2"/>
  <c r="U18" i="2"/>
  <c r="V18" i="2" s="1"/>
  <c r="U19" i="2"/>
  <c r="U20" i="2"/>
  <c r="U21" i="2"/>
  <c r="U22" i="2"/>
  <c r="V22" i="2" s="1"/>
  <c r="U23" i="2"/>
  <c r="U24" i="2"/>
  <c r="U25" i="2"/>
  <c r="U26" i="2"/>
  <c r="V26" i="2" s="1"/>
  <c r="U27" i="2"/>
  <c r="U28" i="2"/>
  <c r="U29" i="2"/>
  <c r="U30" i="2"/>
  <c r="V30" i="2" s="1"/>
  <c r="U31" i="2"/>
  <c r="U32" i="2"/>
  <c r="U33" i="2"/>
  <c r="U34" i="2"/>
  <c r="V34" i="2" s="1"/>
  <c r="U35" i="2"/>
  <c r="U36" i="2"/>
  <c r="U37" i="2"/>
  <c r="U38" i="2"/>
  <c r="V38" i="2" s="1"/>
  <c r="U39" i="2"/>
  <c r="U40" i="2"/>
  <c r="U41" i="2"/>
  <c r="U42" i="2"/>
  <c r="V42" i="2" s="1"/>
  <c r="U43" i="2"/>
  <c r="U44" i="2"/>
  <c r="U45" i="2"/>
  <c r="U54" i="2"/>
  <c r="V54" i="2" s="1"/>
  <c r="U55" i="2"/>
  <c r="U56" i="2"/>
  <c r="U57" i="2"/>
  <c r="U59" i="2"/>
  <c r="V59" i="2" s="1"/>
  <c r="U7" i="9"/>
  <c r="U7" i="11"/>
  <c r="U7" i="13"/>
  <c r="U7" i="15"/>
  <c r="U7" i="17"/>
  <c r="V7" i="17" s="1"/>
  <c r="U7" i="19"/>
  <c r="V7" i="19" s="1"/>
  <c r="U7" i="21"/>
  <c r="V7" i="21" s="1"/>
  <c r="U7" i="23"/>
  <c r="V7" i="23" s="1"/>
  <c r="U7" i="25"/>
  <c r="V7" i="25" s="1"/>
  <c r="U7" i="27"/>
  <c r="U7" i="29"/>
  <c r="V7" i="29" s="1"/>
  <c r="U7" i="2"/>
  <c r="Q11" i="38" l="1"/>
  <c r="Z53" i="19"/>
  <c r="Z58" i="19"/>
  <c r="Z51" i="19"/>
  <c r="Z52" i="19"/>
  <c r="Z58" i="17"/>
  <c r="Z51" i="17"/>
  <c r="Z53" i="17"/>
  <c r="Z52" i="17"/>
  <c r="V52" i="19"/>
  <c r="V51" i="19"/>
  <c r="V53" i="19"/>
  <c r="V58" i="19"/>
  <c r="V51" i="17"/>
  <c r="V53" i="17"/>
  <c r="V58" i="17"/>
  <c r="V52" i="17"/>
  <c r="AH53" i="2"/>
  <c r="AH58" i="2"/>
  <c r="AH52" i="2"/>
  <c r="AH51" i="2"/>
  <c r="AD58" i="2"/>
  <c r="AD51" i="2"/>
  <c r="AD53" i="2"/>
  <c r="AD52" i="2"/>
  <c r="Z51" i="2"/>
  <c r="Z53" i="2"/>
  <c r="Z58" i="2"/>
  <c r="Z52" i="2"/>
  <c r="V53" i="2"/>
  <c r="V58" i="2"/>
  <c r="V51" i="2"/>
  <c r="V52" i="2"/>
  <c r="Z46" i="29"/>
  <c r="Z48" i="29"/>
  <c r="Z47" i="29"/>
  <c r="Z49" i="29"/>
  <c r="Z50" i="29"/>
  <c r="M10" i="38"/>
  <c r="M35" i="39" s="1"/>
  <c r="Z47" i="21"/>
  <c r="Z46" i="21"/>
  <c r="Z49" i="21"/>
  <c r="Z48" i="21"/>
  <c r="Z50" i="21"/>
  <c r="O10" i="34"/>
  <c r="Z49" i="13"/>
  <c r="Z48" i="13"/>
  <c r="Z50" i="13"/>
  <c r="Z47" i="13"/>
  <c r="Z46" i="13"/>
  <c r="P16" i="38"/>
  <c r="P56" i="39" s="1"/>
  <c r="AD50" i="27"/>
  <c r="AD48" i="27"/>
  <c r="AD46" i="27"/>
  <c r="AD47" i="27"/>
  <c r="AD49" i="27"/>
  <c r="L16" i="38"/>
  <c r="L56" i="39" s="1"/>
  <c r="AD46" i="19"/>
  <c r="AD50" i="19"/>
  <c r="AD48" i="19"/>
  <c r="AD49" i="19"/>
  <c r="AD47" i="19"/>
  <c r="N16" i="34"/>
  <c r="AD50" i="11"/>
  <c r="AD48" i="11"/>
  <c r="AD47" i="11"/>
  <c r="AD46" i="11"/>
  <c r="AD49" i="11"/>
  <c r="P22" i="38"/>
  <c r="P46" i="39" s="1"/>
  <c r="AH49" i="27"/>
  <c r="AH47" i="27"/>
  <c r="AH50" i="27"/>
  <c r="AH46" i="27"/>
  <c r="AH48" i="27"/>
  <c r="L22" i="38"/>
  <c r="L46" i="39" s="1"/>
  <c r="AH49" i="19"/>
  <c r="AH46" i="19"/>
  <c r="AH47" i="19"/>
  <c r="AH50" i="19"/>
  <c r="AH48" i="19"/>
  <c r="N22" i="34"/>
  <c r="N46" i="35" s="1"/>
  <c r="AH46" i="11"/>
  <c r="AH47" i="11"/>
  <c r="AH49" i="11"/>
  <c r="AH48" i="11"/>
  <c r="AH50" i="11"/>
  <c r="P10" i="38"/>
  <c r="P35" i="39" s="1"/>
  <c r="Z46" i="27"/>
  <c r="Z50" i="27"/>
  <c r="Z49" i="27"/>
  <c r="Z48" i="27"/>
  <c r="Z47" i="27"/>
  <c r="L10" i="38"/>
  <c r="L35" i="39" s="1"/>
  <c r="Z50" i="19"/>
  <c r="Z46" i="19"/>
  <c r="Z47" i="19"/>
  <c r="Z48" i="19"/>
  <c r="Z49" i="19"/>
  <c r="N10" i="34"/>
  <c r="Z46" i="11"/>
  <c r="Z49" i="11"/>
  <c r="Z47" i="11"/>
  <c r="Z50" i="11"/>
  <c r="Z48" i="11"/>
  <c r="O16" i="38"/>
  <c r="O56" i="39" s="1"/>
  <c r="AD47" i="25"/>
  <c r="AD48" i="25"/>
  <c r="AD50" i="25"/>
  <c r="AD49" i="25"/>
  <c r="AD46" i="25"/>
  <c r="K16" i="38"/>
  <c r="K56" i="39" s="1"/>
  <c r="AD48" i="17"/>
  <c r="AD49" i="17"/>
  <c r="AD47" i="17"/>
  <c r="AD46" i="17"/>
  <c r="AD50" i="17"/>
  <c r="M16" i="34"/>
  <c r="M56" i="35" s="1"/>
  <c r="AD46" i="9"/>
  <c r="AD49" i="9"/>
  <c r="AD47" i="9"/>
  <c r="AD48" i="9"/>
  <c r="AD50" i="9"/>
  <c r="O22" i="38"/>
  <c r="O46" i="39" s="1"/>
  <c r="AH50" i="25"/>
  <c r="AH46" i="25"/>
  <c r="AH48" i="25"/>
  <c r="AH49" i="25"/>
  <c r="AH47" i="25"/>
  <c r="K22" i="38"/>
  <c r="K46" i="39" s="1"/>
  <c r="AH47" i="17"/>
  <c r="AH48" i="17"/>
  <c r="AH50" i="17"/>
  <c r="AH46" i="17"/>
  <c r="AH49" i="17"/>
  <c r="M22" i="34"/>
  <c r="M46" i="35" s="1"/>
  <c r="AH49" i="9"/>
  <c r="AH46" i="9"/>
  <c r="AH47" i="9"/>
  <c r="AH48" i="9"/>
  <c r="AH50" i="9"/>
  <c r="O10" i="38"/>
  <c r="O35" i="39" s="1"/>
  <c r="Z48" i="25"/>
  <c r="Z46" i="25"/>
  <c r="Z49" i="25"/>
  <c r="Z47" i="25"/>
  <c r="Z50" i="25"/>
  <c r="K10" i="38"/>
  <c r="K35" i="39" s="1"/>
  <c r="Z50" i="17"/>
  <c r="Z46" i="17"/>
  <c r="Z47" i="17"/>
  <c r="Z49" i="17"/>
  <c r="Z48" i="17"/>
  <c r="M10" i="34"/>
  <c r="Z48" i="9"/>
  <c r="Z47" i="9"/>
  <c r="Z50" i="9"/>
  <c r="Z46" i="9"/>
  <c r="Z49" i="9"/>
  <c r="N16" i="38"/>
  <c r="N56" i="39" s="1"/>
  <c r="AD50" i="23"/>
  <c r="AD47" i="23"/>
  <c r="AD48" i="23"/>
  <c r="AD46" i="23"/>
  <c r="AD49" i="23"/>
  <c r="P16" i="34"/>
  <c r="P56" i="35" s="1"/>
  <c r="AD49" i="15"/>
  <c r="AD47" i="15"/>
  <c r="AD50" i="15"/>
  <c r="AD48" i="15"/>
  <c r="AD46" i="15"/>
  <c r="L22" i="34"/>
  <c r="L46" i="35" s="1"/>
  <c r="AH47" i="2"/>
  <c r="AH50" i="2"/>
  <c r="AH48" i="2"/>
  <c r="AH46" i="2"/>
  <c r="AH49" i="2"/>
  <c r="N22" i="38"/>
  <c r="N46" i="39" s="1"/>
  <c r="AH48" i="23"/>
  <c r="AH46" i="23"/>
  <c r="AH49" i="23"/>
  <c r="AH50" i="23"/>
  <c r="AH47" i="23"/>
  <c r="P22" i="34"/>
  <c r="P46" i="35" s="1"/>
  <c r="AH50" i="15"/>
  <c r="AH48" i="15"/>
  <c r="AH46" i="15"/>
  <c r="AH47" i="15"/>
  <c r="AH49" i="15"/>
  <c r="Z50" i="2"/>
  <c r="Z46" i="2"/>
  <c r="Z49" i="2"/>
  <c r="Z48" i="2"/>
  <c r="Z47" i="2"/>
  <c r="N10" i="38"/>
  <c r="N35" i="39" s="1"/>
  <c r="Z49" i="23"/>
  <c r="Z48" i="23"/>
  <c r="Z47" i="23"/>
  <c r="Z46" i="23"/>
  <c r="Z50" i="23"/>
  <c r="P10" i="34"/>
  <c r="Z46" i="15"/>
  <c r="Z50" i="15"/>
  <c r="Z49" i="15"/>
  <c r="Z47" i="15"/>
  <c r="Z48" i="15"/>
  <c r="AD48" i="2"/>
  <c r="AD47" i="2"/>
  <c r="AD46" i="2"/>
  <c r="AD49" i="2"/>
  <c r="AD50" i="2"/>
  <c r="M16" i="38"/>
  <c r="M56" i="39" s="1"/>
  <c r="AD48" i="21"/>
  <c r="AD46" i="21"/>
  <c r="AD49" i="21"/>
  <c r="AD50" i="21"/>
  <c r="AD47" i="21"/>
  <c r="O16" i="34"/>
  <c r="O56" i="35" s="1"/>
  <c r="AD50" i="13"/>
  <c r="AD46" i="13"/>
  <c r="AD48" i="13"/>
  <c r="AD49" i="13"/>
  <c r="AD47" i="13"/>
  <c r="AH49" i="29"/>
  <c r="AH50" i="29"/>
  <c r="AH48" i="29"/>
  <c r="AH46" i="29"/>
  <c r="AH47" i="29"/>
  <c r="M22" i="38"/>
  <c r="M46" i="39" s="1"/>
  <c r="AH50" i="21"/>
  <c r="AH46" i="21"/>
  <c r="AH49" i="21"/>
  <c r="AH47" i="21"/>
  <c r="AH48" i="21"/>
  <c r="O22" i="34"/>
  <c r="O46" i="35" s="1"/>
  <c r="AH46" i="13"/>
  <c r="AH48" i="13"/>
  <c r="AH50" i="13"/>
  <c r="AH49" i="13"/>
  <c r="AH47" i="13"/>
  <c r="V48" i="29"/>
  <c r="V49" i="29"/>
  <c r="V47" i="29"/>
  <c r="V50" i="29"/>
  <c r="V46" i="29"/>
  <c r="P4" i="38"/>
  <c r="P25" i="39" s="1"/>
  <c r="V50" i="27"/>
  <c r="V46" i="27"/>
  <c r="V47" i="27"/>
  <c r="V48" i="27"/>
  <c r="V49" i="27"/>
  <c r="L4" i="38"/>
  <c r="L25" i="39" s="1"/>
  <c r="V47" i="19"/>
  <c r="V46" i="19"/>
  <c r="V50" i="19"/>
  <c r="V49" i="19"/>
  <c r="V48" i="19"/>
  <c r="N4" i="34"/>
  <c r="N25" i="35" s="1"/>
  <c r="V46" i="11"/>
  <c r="V50" i="11"/>
  <c r="V47" i="11"/>
  <c r="V49" i="11"/>
  <c r="V48" i="11"/>
  <c r="O4" i="34"/>
  <c r="O25" i="35" s="1"/>
  <c r="V48" i="13"/>
  <c r="V49" i="13"/>
  <c r="V47" i="13"/>
  <c r="V46" i="13"/>
  <c r="V50" i="13"/>
  <c r="V54" i="29"/>
  <c r="V54" i="21"/>
  <c r="V54" i="13"/>
  <c r="O4" i="38"/>
  <c r="O25" i="39" s="1"/>
  <c r="V48" i="25"/>
  <c r="V49" i="25"/>
  <c r="V50" i="25"/>
  <c r="V47" i="25"/>
  <c r="V46" i="25"/>
  <c r="K4" i="38"/>
  <c r="K25" i="39" s="1"/>
  <c r="V50" i="17"/>
  <c r="V48" i="17"/>
  <c r="V46" i="17"/>
  <c r="V47" i="17"/>
  <c r="V49" i="17"/>
  <c r="M4" i="34"/>
  <c r="M25" i="35" s="1"/>
  <c r="V48" i="9"/>
  <c r="V50" i="9"/>
  <c r="V49" i="9"/>
  <c r="V47" i="9"/>
  <c r="V46" i="9"/>
  <c r="M4" i="38"/>
  <c r="M25" i="39" s="1"/>
  <c r="V49" i="21"/>
  <c r="V48" i="21"/>
  <c r="V47" i="21"/>
  <c r="V46" i="21"/>
  <c r="V50" i="21"/>
  <c r="L4" i="34"/>
  <c r="L25" i="35" s="1"/>
  <c r="V47" i="2"/>
  <c r="V46" i="2"/>
  <c r="V48" i="2"/>
  <c r="V50" i="2"/>
  <c r="V49" i="2"/>
  <c r="N4" i="38"/>
  <c r="N25" i="39" s="1"/>
  <c r="V47" i="23"/>
  <c r="V49" i="23"/>
  <c r="V48" i="23"/>
  <c r="V46" i="23"/>
  <c r="V50" i="23"/>
  <c r="P4" i="34"/>
  <c r="P25" i="35" s="1"/>
  <c r="V47" i="15"/>
  <c r="V50" i="15"/>
  <c r="V48" i="15"/>
  <c r="V46" i="15"/>
  <c r="V49" i="15"/>
  <c r="L10" i="34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54" i="2"/>
  <c r="Z55" i="2"/>
  <c r="Z56" i="2"/>
  <c r="Z57" i="2"/>
  <c r="Z59" i="2"/>
  <c r="Z7" i="2"/>
  <c r="L16" i="34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54" i="2"/>
  <c r="AD55" i="2"/>
  <c r="AD56" i="2"/>
  <c r="AD57" i="2"/>
  <c r="AD59" i="2"/>
  <c r="AD8" i="2"/>
  <c r="AD7" i="2"/>
  <c r="Q13" i="34"/>
  <c r="V10" i="11"/>
  <c r="V41" i="11"/>
  <c r="V14" i="11"/>
  <c r="AD56" i="27"/>
  <c r="AD44" i="27"/>
  <c r="AD40" i="27"/>
  <c r="AD16" i="27"/>
  <c r="AD12" i="27"/>
  <c r="AD8" i="27"/>
  <c r="AD36" i="27"/>
  <c r="AD32" i="27"/>
  <c r="AD28" i="27"/>
  <c r="AD24" i="27"/>
  <c r="AD20" i="27"/>
  <c r="Z57" i="27"/>
  <c r="Z45" i="27"/>
  <c r="Z41" i="27"/>
  <c r="Z37" i="27"/>
  <c r="Z33" i="27"/>
  <c r="Z29" i="27"/>
  <c r="Z25" i="27"/>
  <c r="Z21" i="27"/>
  <c r="Z17" i="27"/>
  <c r="Z13" i="27"/>
  <c r="Z9" i="27"/>
  <c r="V56" i="27"/>
  <c r="V55" i="27"/>
  <c r="V43" i="27"/>
  <c r="V39" i="27"/>
  <c r="V35" i="27"/>
  <c r="V31" i="27"/>
  <c r="V27" i="27"/>
  <c r="V23" i="27"/>
  <c r="V57" i="27"/>
  <c r="V45" i="27"/>
  <c r="V41" i="27"/>
  <c r="V37" i="27"/>
  <c r="V33" i="27"/>
  <c r="V29" i="27"/>
  <c r="V25" i="27"/>
  <c r="V21" i="27"/>
  <c r="V17" i="27"/>
  <c r="V13" i="27"/>
  <c r="V9" i="27"/>
  <c r="V44" i="27"/>
  <c r="V40" i="27"/>
  <c r="V36" i="27"/>
  <c r="V32" i="27"/>
  <c r="V28" i="27"/>
  <c r="V24" i="27"/>
  <c r="V20" i="27"/>
  <c r="V16" i="27"/>
  <c r="V12" i="27"/>
  <c r="V8" i="27"/>
  <c r="V19" i="27"/>
  <c r="V15" i="27"/>
  <c r="V11" i="27"/>
  <c r="AD57" i="19"/>
  <c r="AD45" i="19"/>
  <c r="AD41" i="19"/>
  <c r="AD37" i="19"/>
  <c r="AD33" i="19"/>
  <c r="AD29" i="19"/>
  <c r="AD25" i="19"/>
  <c r="V55" i="19"/>
  <c r="V43" i="19"/>
  <c r="V39" i="19"/>
  <c r="V35" i="19"/>
  <c r="V31" i="19"/>
  <c r="V27" i="19"/>
  <c r="V23" i="19"/>
  <c r="V19" i="19"/>
  <c r="V15" i="19"/>
  <c r="V11" i="19"/>
  <c r="V22" i="15"/>
  <c r="P7" i="34"/>
  <c r="V7" i="15"/>
  <c r="P5" i="34"/>
  <c r="P26" i="35" s="1"/>
  <c r="V20" i="13"/>
  <c r="O7" i="34"/>
  <c r="V7" i="13"/>
  <c r="O5" i="34"/>
  <c r="O26" i="35" s="1"/>
  <c r="N57" i="35"/>
  <c r="N11" i="34"/>
  <c r="N12" i="34"/>
  <c r="V18" i="11"/>
  <c r="N7" i="34"/>
  <c r="V37" i="11"/>
  <c r="V33" i="11"/>
  <c r="V29" i="11"/>
  <c r="V25" i="11"/>
  <c r="V21" i="11"/>
  <c r="V17" i="11"/>
  <c r="V9" i="11"/>
  <c r="V45" i="11"/>
  <c r="V56" i="11"/>
  <c r="V44" i="11"/>
  <c r="V40" i="11"/>
  <c r="V36" i="11"/>
  <c r="V32" i="11"/>
  <c r="V28" i="11"/>
  <c r="V24" i="11"/>
  <c r="V20" i="11"/>
  <c r="V16" i="11"/>
  <c r="V12" i="11"/>
  <c r="V8" i="11"/>
  <c r="V57" i="11"/>
  <c r="V55" i="11"/>
  <c r="V43" i="11"/>
  <c r="V39" i="11"/>
  <c r="V35" i="11"/>
  <c r="V31" i="11"/>
  <c r="V27" i="11"/>
  <c r="V23" i="11"/>
  <c r="V19" i="11"/>
  <c r="V15" i="11"/>
  <c r="V11" i="11"/>
  <c r="V13" i="11"/>
  <c r="N6" i="34"/>
  <c r="V7" i="11"/>
  <c r="N5" i="34"/>
  <c r="N26" i="35" s="1"/>
  <c r="M25" i="34"/>
  <c r="Q25" i="34" s="1"/>
  <c r="M24" i="34"/>
  <c r="Q24" i="34" s="1"/>
  <c r="M23" i="34"/>
  <c r="M47" i="35" s="1"/>
  <c r="Q47" i="35" s="1"/>
  <c r="V16" i="9"/>
  <c r="M7" i="34"/>
  <c r="V12" i="9"/>
  <c r="M6" i="34"/>
  <c r="V7" i="9"/>
  <c r="M5" i="34"/>
  <c r="M26" i="35" s="1"/>
  <c r="L57" i="35"/>
  <c r="V7" i="2"/>
  <c r="L5" i="34"/>
  <c r="L26" i="35" s="1"/>
  <c r="V14" i="2"/>
  <c r="L7" i="34"/>
  <c r="V57" i="19"/>
  <c r="V45" i="19"/>
  <c r="V41" i="19"/>
  <c r="V37" i="19"/>
  <c r="V33" i="19"/>
  <c r="V29" i="19"/>
  <c r="V25" i="19"/>
  <c r="V21" i="19"/>
  <c r="V17" i="19"/>
  <c r="V13" i="19"/>
  <c r="V9" i="19"/>
  <c r="V56" i="19"/>
  <c r="V44" i="19"/>
  <c r="V40" i="19"/>
  <c r="V36" i="19"/>
  <c r="V32" i="19"/>
  <c r="V28" i="19"/>
  <c r="V24" i="19"/>
  <c r="V20" i="19"/>
  <c r="V16" i="19"/>
  <c r="V12" i="19"/>
  <c r="N56" i="35"/>
  <c r="L56" i="35"/>
  <c r="K56" i="35"/>
  <c r="K26" i="35"/>
  <c r="V7" i="27"/>
  <c r="P6" i="38"/>
  <c r="P5" i="38"/>
  <c r="P26" i="39" s="1"/>
  <c r="V8" i="25"/>
  <c r="O6" i="38"/>
  <c r="O5" i="38"/>
  <c r="O26" i="39" s="1"/>
  <c r="N6" i="38"/>
  <c r="N5" i="38"/>
  <c r="N26" i="39" s="1"/>
  <c r="M5" i="38"/>
  <c r="M26" i="39" s="1"/>
  <c r="M6" i="38"/>
  <c r="V8" i="19"/>
  <c r="L6" i="38"/>
  <c r="L5" i="38"/>
  <c r="P18" i="34"/>
  <c r="Q18" i="34" s="1"/>
  <c r="P17" i="34"/>
  <c r="P19" i="34"/>
  <c r="Q19" i="34" s="1"/>
  <c r="L12" i="34"/>
  <c r="L11" i="34"/>
  <c r="AD57" i="27"/>
  <c r="AD45" i="27"/>
  <c r="AD41" i="27"/>
  <c r="AD37" i="27"/>
  <c r="AD33" i="27"/>
  <c r="AD29" i="27"/>
  <c r="AD25" i="27"/>
  <c r="AD21" i="27"/>
  <c r="AD17" i="27"/>
  <c r="AD13" i="27"/>
  <c r="AD9" i="27"/>
  <c r="AD21" i="19"/>
  <c r="AD17" i="19"/>
  <c r="AD13" i="19"/>
  <c r="AD9" i="19"/>
  <c r="AD57" i="11"/>
  <c r="AD45" i="11"/>
  <c r="AD41" i="11"/>
  <c r="AD37" i="11"/>
  <c r="AD33" i="11"/>
  <c r="AD29" i="11"/>
  <c r="AD25" i="11"/>
  <c r="AD21" i="11"/>
  <c r="AD17" i="11"/>
  <c r="AD13" i="11"/>
  <c r="AD9" i="11"/>
  <c r="Z57" i="19"/>
  <c r="Z45" i="19"/>
  <c r="Z41" i="19"/>
  <c r="V59" i="25"/>
  <c r="V42" i="25"/>
  <c r="V38" i="25"/>
  <c r="V34" i="25"/>
  <c r="V30" i="25"/>
  <c r="V26" i="25"/>
  <c r="V22" i="25"/>
  <c r="V18" i="25"/>
  <c r="V14" i="25"/>
  <c r="V10" i="25"/>
  <c r="V59" i="17"/>
  <c r="V42" i="17"/>
  <c r="V38" i="17"/>
  <c r="V34" i="17"/>
  <c r="V30" i="17"/>
  <c r="V26" i="17"/>
  <c r="V22" i="17"/>
  <c r="V18" i="17"/>
  <c r="V14" i="17"/>
  <c r="V10" i="17"/>
  <c r="AD55" i="23"/>
  <c r="AD43" i="23"/>
  <c r="AD39" i="23"/>
  <c r="AD35" i="23"/>
  <c r="AD31" i="23"/>
  <c r="AD27" i="23"/>
  <c r="AD23" i="23"/>
  <c r="AD19" i="23"/>
  <c r="AD15" i="23"/>
  <c r="AD11" i="23"/>
  <c r="AD55" i="15"/>
  <c r="AD43" i="15"/>
  <c r="AD39" i="15"/>
  <c r="AD35" i="15"/>
  <c r="AD31" i="15"/>
  <c r="AD27" i="15"/>
  <c r="AD23" i="15"/>
  <c r="AD19" i="15"/>
  <c r="AD15" i="15"/>
  <c r="AD11" i="15"/>
  <c r="Z55" i="23"/>
  <c r="Z43" i="23"/>
  <c r="Z39" i="23"/>
  <c r="Z35" i="23"/>
  <c r="Z31" i="23"/>
  <c r="Z27" i="23"/>
  <c r="Z23" i="23"/>
  <c r="Z19" i="23"/>
  <c r="Z15" i="23"/>
  <c r="Z11" i="23"/>
  <c r="Z37" i="19"/>
  <c r="Z33" i="19"/>
  <c r="Z29" i="19"/>
  <c r="Z25" i="19"/>
  <c r="Z21" i="19"/>
  <c r="Z17" i="19"/>
  <c r="Z13" i="19"/>
  <c r="Z9" i="19"/>
  <c r="Z55" i="15"/>
  <c r="Z43" i="15"/>
  <c r="Z39" i="15"/>
  <c r="Z35" i="15"/>
  <c r="Z31" i="15"/>
  <c r="Z27" i="15"/>
  <c r="Z23" i="15"/>
  <c r="Z19" i="15"/>
  <c r="Z15" i="15"/>
  <c r="Z11" i="15"/>
  <c r="Z57" i="11"/>
  <c r="Z45" i="11"/>
  <c r="Z41" i="11"/>
  <c r="Z37" i="11"/>
  <c r="Z33" i="11"/>
  <c r="Z29" i="11"/>
  <c r="Z25" i="11"/>
  <c r="Z21" i="11"/>
  <c r="Z17" i="11"/>
  <c r="Z13" i="11"/>
  <c r="Z9" i="11"/>
  <c r="AH57" i="27"/>
  <c r="AH45" i="27"/>
  <c r="AH41" i="27"/>
  <c r="AH37" i="27"/>
  <c r="AH33" i="27"/>
  <c r="AH29" i="27"/>
  <c r="AH25" i="27"/>
  <c r="AH21" i="27"/>
  <c r="AH17" i="27"/>
  <c r="AH13" i="27"/>
  <c r="AH9" i="27"/>
  <c r="Z7" i="25"/>
  <c r="Z7" i="17"/>
  <c r="AD7" i="25"/>
  <c r="AD7" i="17"/>
  <c r="AD7" i="9"/>
  <c r="V57" i="29"/>
  <c r="V45" i="29"/>
  <c r="V41" i="29"/>
  <c r="V37" i="29"/>
  <c r="V33" i="29"/>
  <c r="V29" i="29"/>
  <c r="V25" i="29"/>
  <c r="V21" i="29"/>
  <c r="V17" i="29"/>
  <c r="V13" i="29"/>
  <c r="V9" i="29"/>
  <c r="V55" i="25"/>
  <c r="V43" i="25"/>
  <c r="V39" i="25"/>
  <c r="V35" i="25"/>
  <c r="V31" i="25"/>
  <c r="V27" i="25"/>
  <c r="V23" i="25"/>
  <c r="V19" i="25"/>
  <c r="V15" i="25"/>
  <c r="V11" i="25"/>
  <c r="V57" i="21"/>
  <c r="V45" i="21"/>
  <c r="V41" i="21"/>
  <c r="V37" i="21"/>
  <c r="V33" i="21"/>
  <c r="V29" i="21"/>
  <c r="V25" i="21"/>
  <c r="V21" i="21"/>
  <c r="V17" i="21"/>
  <c r="V13" i="21"/>
  <c r="V9" i="21"/>
  <c r="V55" i="17"/>
  <c r="V43" i="17"/>
  <c r="V39" i="17"/>
  <c r="V35" i="17"/>
  <c r="V31" i="17"/>
  <c r="V27" i="17"/>
  <c r="V23" i="17"/>
  <c r="V19" i="17"/>
  <c r="V15" i="17"/>
  <c r="V11" i="17"/>
  <c r="V57" i="13"/>
  <c r="V45" i="13"/>
  <c r="V41" i="13"/>
  <c r="V37" i="13"/>
  <c r="V33" i="13"/>
  <c r="V29" i="13"/>
  <c r="V25" i="13"/>
  <c r="V21" i="13"/>
  <c r="V17" i="13"/>
  <c r="V13" i="13"/>
  <c r="V9" i="13"/>
  <c r="V55" i="9"/>
  <c r="V43" i="9"/>
  <c r="V39" i="9"/>
  <c r="V35" i="9"/>
  <c r="V31" i="9"/>
  <c r="V27" i="9"/>
  <c r="V23" i="9"/>
  <c r="V19" i="9"/>
  <c r="V15" i="9"/>
  <c r="V11" i="9"/>
  <c r="Z7" i="23"/>
  <c r="Z7" i="15"/>
  <c r="AD7" i="23"/>
  <c r="AD7" i="15"/>
  <c r="AD55" i="25"/>
  <c r="AD43" i="25"/>
  <c r="AD39" i="25"/>
  <c r="AD35" i="25"/>
  <c r="AD31" i="25"/>
  <c r="AD27" i="25"/>
  <c r="AD23" i="25"/>
  <c r="AD19" i="25"/>
  <c r="AD15" i="25"/>
  <c r="AD11" i="25"/>
  <c r="AD59" i="23"/>
  <c r="AD54" i="23"/>
  <c r="AD42" i="23"/>
  <c r="AD38" i="23"/>
  <c r="AD34" i="23"/>
  <c r="AD30" i="23"/>
  <c r="AD26" i="23"/>
  <c r="AD22" i="23"/>
  <c r="AD18" i="23"/>
  <c r="Z7" i="29"/>
  <c r="Z7" i="21"/>
  <c r="Z7" i="13"/>
  <c r="AD7" i="21"/>
  <c r="AD7" i="13"/>
  <c r="AD55" i="27"/>
  <c r="AD43" i="27"/>
  <c r="AD39" i="27"/>
  <c r="AD35" i="27"/>
  <c r="AD31" i="27"/>
  <c r="AD27" i="27"/>
  <c r="AD23" i="27"/>
  <c r="AD19" i="27"/>
  <c r="AD15" i="27"/>
  <c r="AD11" i="27"/>
  <c r="AD59" i="25"/>
  <c r="V59" i="9"/>
  <c r="V42" i="9"/>
  <c r="V38" i="9"/>
  <c r="V34" i="9"/>
  <c r="V30" i="9"/>
  <c r="V26" i="9"/>
  <c r="V22" i="9"/>
  <c r="V18" i="9"/>
  <c r="V14" i="9"/>
  <c r="V10" i="9"/>
  <c r="V57" i="25"/>
  <c r="V45" i="25"/>
  <c r="V41" i="25"/>
  <c r="V37" i="25"/>
  <c r="V33" i="25"/>
  <c r="V29" i="25"/>
  <c r="V25" i="25"/>
  <c r="V21" i="25"/>
  <c r="V17" i="25"/>
  <c r="V13" i="25"/>
  <c r="V9" i="25"/>
  <c r="V57" i="17"/>
  <c r="V45" i="17"/>
  <c r="V41" i="17"/>
  <c r="V37" i="17"/>
  <c r="V33" i="17"/>
  <c r="V29" i="17"/>
  <c r="V25" i="17"/>
  <c r="V21" i="17"/>
  <c r="V17" i="17"/>
  <c r="V13" i="17"/>
  <c r="V9" i="17"/>
  <c r="V57" i="9"/>
  <c r="V45" i="9"/>
  <c r="V41" i="9"/>
  <c r="V37" i="9"/>
  <c r="V33" i="9"/>
  <c r="V29" i="9"/>
  <c r="V25" i="9"/>
  <c r="V21" i="9"/>
  <c r="V17" i="9"/>
  <c r="V13" i="9"/>
  <c r="V9" i="9"/>
  <c r="Z7" i="27"/>
  <c r="Z7" i="19"/>
  <c r="Z7" i="11"/>
  <c r="AD7" i="27"/>
  <c r="AD7" i="19"/>
  <c r="AD7" i="11"/>
  <c r="AD59" i="27"/>
  <c r="AD54" i="27"/>
  <c r="AD42" i="27"/>
  <c r="AD38" i="27"/>
  <c r="AD34" i="27"/>
  <c r="AD30" i="27"/>
  <c r="AD26" i="27"/>
  <c r="AD22" i="27"/>
  <c r="Z7" i="9"/>
  <c r="AD56" i="25"/>
  <c r="AD44" i="25"/>
  <c r="AD40" i="25"/>
  <c r="AD36" i="25"/>
  <c r="AD32" i="25"/>
  <c r="AD28" i="25"/>
  <c r="AD24" i="25"/>
  <c r="AD20" i="25"/>
  <c r="AD16" i="25"/>
  <c r="AD12" i="25"/>
  <c r="AD8" i="25"/>
  <c r="AD59" i="21"/>
  <c r="AD54" i="21"/>
  <c r="AD42" i="21"/>
  <c r="AD38" i="21"/>
  <c r="AD34" i="21"/>
  <c r="AD30" i="21"/>
  <c r="AD26" i="21"/>
  <c r="AD22" i="21"/>
  <c r="AD18" i="21"/>
  <c r="AD14" i="21"/>
  <c r="AD10" i="21"/>
  <c r="AD56" i="17"/>
  <c r="AD44" i="17"/>
  <c r="AD40" i="17"/>
  <c r="AD36" i="17"/>
  <c r="AD32" i="17"/>
  <c r="AD28" i="17"/>
  <c r="AD24" i="17"/>
  <c r="AD20" i="17"/>
  <c r="AD16" i="17"/>
  <c r="AD12" i="17"/>
  <c r="AD8" i="17"/>
  <c r="AD59" i="13"/>
  <c r="AD54" i="13"/>
  <c r="AD42" i="13"/>
  <c r="AD38" i="13"/>
  <c r="AD34" i="13"/>
  <c r="AD30" i="13"/>
  <c r="AD26" i="13"/>
  <c r="AD22" i="13"/>
  <c r="AD18" i="13"/>
  <c r="AD14" i="13"/>
  <c r="AD10" i="13"/>
  <c r="AD56" i="9"/>
  <c r="AD44" i="9"/>
  <c r="AD40" i="9"/>
  <c r="AD36" i="9"/>
  <c r="AD32" i="9"/>
  <c r="AD28" i="9"/>
  <c r="AD24" i="9"/>
  <c r="AD20" i="9"/>
  <c r="AD16" i="9"/>
  <c r="AD12" i="9"/>
  <c r="AD8" i="9"/>
  <c r="Z59" i="29"/>
  <c r="Z54" i="29"/>
  <c r="Z42" i="29"/>
  <c r="Z38" i="29"/>
  <c r="Z34" i="29"/>
  <c r="Z30" i="29"/>
  <c r="Z26" i="29"/>
  <c r="Z22" i="29"/>
  <c r="Z18" i="29"/>
  <c r="Z14" i="29"/>
  <c r="Z10" i="29"/>
  <c r="Z56" i="25"/>
  <c r="Z44" i="25"/>
  <c r="Z40" i="25"/>
  <c r="Z36" i="25"/>
  <c r="Z32" i="25"/>
  <c r="Z28" i="25"/>
  <c r="Z24" i="25"/>
  <c r="Z20" i="25"/>
  <c r="Z16" i="25"/>
  <c r="Z12" i="25"/>
  <c r="Z8" i="25"/>
  <c r="Z59" i="21"/>
  <c r="Z54" i="21"/>
  <c r="Z42" i="21"/>
  <c r="Z38" i="21"/>
  <c r="Z34" i="21"/>
  <c r="Z30" i="21"/>
  <c r="Z26" i="21"/>
  <c r="Z22" i="21"/>
  <c r="Z18" i="21"/>
  <c r="Z14" i="21"/>
  <c r="Z10" i="21"/>
  <c r="Z56" i="17"/>
  <c r="Z44" i="17"/>
  <c r="Z40" i="17"/>
  <c r="Z36" i="17"/>
  <c r="Z32" i="17"/>
  <c r="Z28" i="17"/>
  <c r="Z24" i="17"/>
  <c r="Z20" i="17"/>
  <c r="Z16" i="17"/>
  <c r="Z12" i="17"/>
  <c r="Z8" i="17"/>
  <c r="Z59" i="13"/>
  <c r="Z54" i="13"/>
  <c r="Z42" i="13"/>
  <c r="Z38" i="13"/>
  <c r="Z34" i="13"/>
  <c r="Z30" i="13"/>
  <c r="Z26" i="13"/>
  <c r="Z22" i="13"/>
  <c r="Z18" i="13"/>
  <c r="Z14" i="13"/>
  <c r="Z10" i="13"/>
  <c r="Z56" i="9"/>
  <c r="Z44" i="9"/>
  <c r="Z40" i="9"/>
  <c r="Z36" i="9"/>
  <c r="Z32" i="9"/>
  <c r="Z28" i="9"/>
  <c r="Z24" i="9"/>
  <c r="Z20" i="9"/>
  <c r="Z16" i="9"/>
  <c r="Z12" i="9"/>
  <c r="Z8" i="9"/>
  <c r="AH7" i="25"/>
  <c r="AH7" i="17"/>
  <c r="AH7" i="9"/>
  <c r="AH55" i="2"/>
  <c r="AH43" i="2"/>
  <c r="AH39" i="2"/>
  <c r="AH35" i="2"/>
  <c r="AH31" i="2"/>
  <c r="AH27" i="2"/>
  <c r="AH23" i="2"/>
  <c r="AH19" i="2"/>
  <c r="AH15" i="2"/>
  <c r="AH11" i="2"/>
  <c r="AH59" i="29"/>
  <c r="AH54" i="29"/>
  <c r="AH42" i="29"/>
  <c r="AH38" i="29"/>
  <c r="AH34" i="29"/>
  <c r="AH30" i="29"/>
  <c r="AH26" i="29"/>
  <c r="AH22" i="29"/>
  <c r="AH18" i="29"/>
  <c r="AH14" i="29"/>
  <c r="AH10" i="29"/>
  <c r="AH56" i="25"/>
  <c r="AH44" i="25"/>
  <c r="AH40" i="25"/>
  <c r="AH36" i="25"/>
  <c r="AH32" i="25"/>
  <c r="AH28" i="25"/>
  <c r="AH24" i="25"/>
  <c r="AH20" i="25"/>
  <c r="AH16" i="25"/>
  <c r="AH12" i="25"/>
  <c r="AH8" i="25"/>
  <c r="AH55" i="23"/>
  <c r="AH43" i="23"/>
  <c r="AH39" i="23"/>
  <c r="AH35" i="23"/>
  <c r="AH31" i="23"/>
  <c r="AH27" i="23"/>
  <c r="AH23" i="23"/>
  <c r="AH19" i="23"/>
  <c r="AH15" i="23"/>
  <c r="AH11" i="23"/>
  <c r="AH59" i="21"/>
  <c r="AH54" i="21"/>
  <c r="AH42" i="21"/>
  <c r="AH38" i="21"/>
  <c r="AH34" i="21"/>
  <c r="AH30" i="21"/>
  <c r="AH26" i="21"/>
  <c r="AH22" i="21"/>
  <c r="AH18" i="21"/>
  <c r="AH14" i="21"/>
  <c r="AH10" i="21"/>
  <c r="AH57" i="19"/>
  <c r="AH45" i="19"/>
  <c r="AH41" i="19"/>
  <c r="AH37" i="19"/>
  <c r="AH33" i="19"/>
  <c r="AH29" i="19"/>
  <c r="AH25" i="19"/>
  <c r="AH21" i="19"/>
  <c r="AH17" i="19"/>
  <c r="AH13" i="19"/>
  <c r="AH9" i="19"/>
  <c r="AH56" i="17"/>
  <c r="AH44" i="17"/>
  <c r="AH40" i="17"/>
  <c r="AH36" i="17"/>
  <c r="AH32" i="17"/>
  <c r="AH28" i="17"/>
  <c r="AH24" i="17"/>
  <c r="AH20" i="17"/>
  <c r="AH16" i="17"/>
  <c r="AH12" i="17"/>
  <c r="AH8" i="17"/>
  <c r="AH55" i="15"/>
  <c r="AH43" i="15"/>
  <c r="AH39" i="15"/>
  <c r="AH35" i="15"/>
  <c r="AH31" i="15"/>
  <c r="AH27" i="15"/>
  <c r="AH23" i="15"/>
  <c r="AH19" i="15"/>
  <c r="AH15" i="15"/>
  <c r="AH11" i="15"/>
  <c r="AH59" i="13"/>
  <c r="AH54" i="13"/>
  <c r="AH42" i="13"/>
  <c r="AH38" i="13"/>
  <c r="AH34" i="13"/>
  <c r="AH30" i="13"/>
  <c r="AH26" i="13"/>
  <c r="AH22" i="13"/>
  <c r="AH18" i="13"/>
  <c r="AH14" i="13"/>
  <c r="AH10" i="13"/>
  <c r="AH57" i="11"/>
  <c r="AH45" i="11"/>
  <c r="AH41" i="11"/>
  <c r="AH37" i="11"/>
  <c r="AH33" i="11"/>
  <c r="AH29" i="11"/>
  <c r="AH25" i="11"/>
  <c r="AH21" i="11"/>
  <c r="AH17" i="11"/>
  <c r="AH13" i="11"/>
  <c r="AH9" i="11"/>
  <c r="AH56" i="9"/>
  <c r="AH44" i="9"/>
  <c r="AH40" i="9"/>
  <c r="AH36" i="9"/>
  <c r="AH32" i="9"/>
  <c r="AH28" i="9"/>
  <c r="AH24" i="9"/>
  <c r="AH20" i="9"/>
  <c r="AH16" i="9"/>
  <c r="AH12" i="9"/>
  <c r="AH8" i="9"/>
  <c r="AD14" i="23"/>
  <c r="AD10" i="23"/>
  <c r="AD57" i="21"/>
  <c r="AD45" i="21"/>
  <c r="AD41" i="21"/>
  <c r="AD37" i="21"/>
  <c r="AD33" i="21"/>
  <c r="AD29" i="21"/>
  <c r="AD25" i="21"/>
  <c r="AD21" i="21"/>
  <c r="AD17" i="21"/>
  <c r="AD13" i="21"/>
  <c r="AD9" i="21"/>
  <c r="AD56" i="19"/>
  <c r="AD44" i="19"/>
  <c r="AD40" i="19"/>
  <c r="AD36" i="19"/>
  <c r="AD32" i="19"/>
  <c r="AD28" i="19"/>
  <c r="AD24" i="19"/>
  <c r="AD20" i="19"/>
  <c r="AD16" i="19"/>
  <c r="AD12" i="19"/>
  <c r="AD8" i="19"/>
  <c r="AD55" i="17"/>
  <c r="AD43" i="17"/>
  <c r="AD39" i="17"/>
  <c r="AD35" i="17"/>
  <c r="AD31" i="17"/>
  <c r="AD27" i="17"/>
  <c r="AD23" i="17"/>
  <c r="AD19" i="17"/>
  <c r="AD15" i="17"/>
  <c r="AD11" i="17"/>
  <c r="AD59" i="15"/>
  <c r="AD54" i="15"/>
  <c r="AD42" i="15"/>
  <c r="AD38" i="15"/>
  <c r="AD34" i="15"/>
  <c r="AD30" i="15"/>
  <c r="AD26" i="15"/>
  <c r="AD22" i="15"/>
  <c r="AD18" i="15"/>
  <c r="AD14" i="15"/>
  <c r="AD10" i="15"/>
  <c r="AD57" i="13"/>
  <c r="AD45" i="13"/>
  <c r="AD41" i="13"/>
  <c r="AD37" i="13"/>
  <c r="AD33" i="13"/>
  <c r="AD29" i="13"/>
  <c r="AD25" i="13"/>
  <c r="AD21" i="13"/>
  <c r="AD17" i="13"/>
  <c r="AD13" i="13"/>
  <c r="AD9" i="13"/>
  <c r="AD56" i="11"/>
  <c r="AD44" i="11"/>
  <c r="AD40" i="11"/>
  <c r="AD36" i="11"/>
  <c r="AD32" i="11"/>
  <c r="AD28" i="11"/>
  <c r="AD24" i="11"/>
  <c r="AD20" i="11"/>
  <c r="AD16" i="11"/>
  <c r="AD12" i="11"/>
  <c r="AD8" i="11"/>
  <c r="AD55" i="9"/>
  <c r="AD43" i="9"/>
  <c r="AD39" i="9"/>
  <c r="AD35" i="9"/>
  <c r="AD31" i="9"/>
  <c r="AD27" i="9"/>
  <c r="AD23" i="9"/>
  <c r="AD19" i="9"/>
  <c r="AD15" i="9"/>
  <c r="AD11" i="9"/>
  <c r="Z57" i="29"/>
  <c r="Z45" i="29"/>
  <c r="Z41" i="29"/>
  <c r="Z37" i="29"/>
  <c r="Z33" i="29"/>
  <c r="Z29" i="29"/>
  <c r="Z25" i="29"/>
  <c r="Z21" i="29"/>
  <c r="Z17" i="29"/>
  <c r="Z13" i="29"/>
  <c r="Z9" i="29"/>
  <c r="Z56" i="27"/>
  <c r="Z44" i="27"/>
  <c r="Z40" i="27"/>
  <c r="Z36" i="27"/>
  <c r="Z32" i="27"/>
  <c r="Z28" i="27"/>
  <c r="Z24" i="27"/>
  <c r="Z20" i="27"/>
  <c r="Z16" i="27"/>
  <c r="Z12" i="27"/>
  <c r="Z8" i="27"/>
  <c r="Z55" i="25"/>
  <c r="Z43" i="25"/>
  <c r="Z39" i="25"/>
  <c r="Z35" i="25"/>
  <c r="Z31" i="25"/>
  <c r="Z27" i="25"/>
  <c r="Z23" i="25"/>
  <c r="Z19" i="25"/>
  <c r="Z15" i="25"/>
  <c r="Z11" i="25"/>
  <c r="Z59" i="23"/>
  <c r="Z54" i="23"/>
  <c r="Z42" i="23"/>
  <c r="Z38" i="23"/>
  <c r="Z34" i="23"/>
  <c r="Z30" i="23"/>
  <c r="Z26" i="23"/>
  <c r="Z22" i="23"/>
  <c r="Z18" i="23"/>
  <c r="Z14" i="23"/>
  <c r="Z10" i="23"/>
  <c r="Z57" i="21"/>
  <c r="Z45" i="21"/>
  <c r="Z41" i="21"/>
  <c r="Z37" i="21"/>
  <c r="Z33" i="21"/>
  <c r="Z29" i="21"/>
  <c r="Z25" i="21"/>
  <c r="Z21" i="21"/>
  <c r="Z17" i="21"/>
  <c r="Z13" i="21"/>
  <c r="Z9" i="21"/>
  <c r="Z56" i="19"/>
  <c r="Z44" i="19"/>
  <c r="Z40" i="19"/>
  <c r="Z36" i="19"/>
  <c r="Z32" i="19"/>
  <c r="Z28" i="19"/>
  <c r="Z24" i="19"/>
  <c r="Z20" i="19"/>
  <c r="Z16" i="19"/>
  <c r="Z12" i="19"/>
  <c r="Z8" i="19"/>
  <c r="Z55" i="17"/>
  <c r="Z43" i="17"/>
  <c r="Z39" i="17"/>
  <c r="Z35" i="17"/>
  <c r="Z31" i="17"/>
  <c r="Z27" i="17"/>
  <c r="Z23" i="17"/>
  <c r="Z19" i="17"/>
  <c r="Z15" i="17"/>
  <c r="Z11" i="17"/>
  <c r="Z59" i="15"/>
  <c r="Z54" i="15"/>
  <c r="Z42" i="15"/>
  <c r="Z38" i="15"/>
  <c r="Z34" i="15"/>
  <c r="Z30" i="15"/>
  <c r="Z26" i="15"/>
  <c r="Z22" i="15"/>
  <c r="Z18" i="15"/>
  <c r="Z14" i="15"/>
  <c r="Z10" i="15"/>
  <c r="Z57" i="13"/>
  <c r="Z45" i="13"/>
  <c r="Z41" i="13"/>
  <c r="Z37" i="13"/>
  <c r="Z33" i="13"/>
  <c r="Z29" i="13"/>
  <c r="Z25" i="13"/>
  <c r="Z21" i="13"/>
  <c r="Z17" i="13"/>
  <c r="Z13" i="13"/>
  <c r="Z9" i="13"/>
  <c r="Z56" i="11"/>
  <c r="Z44" i="11"/>
  <c r="Z40" i="11"/>
  <c r="Z36" i="11"/>
  <c r="Z32" i="11"/>
  <c r="Z28" i="11"/>
  <c r="Z24" i="11"/>
  <c r="Z20" i="11"/>
  <c r="Z16" i="11"/>
  <c r="Z12" i="11"/>
  <c r="Z8" i="11"/>
  <c r="Z55" i="9"/>
  <c r="Z43" i="9"/>
  <c r="Z39" i="9"/>
  <c r="Z35" i="9"/>
  <c r="Z31" i="9"/>
  <c r="Z27" i="9"/>
  <c r="Z23" i="9"/>
  <c r="Z19" i="9"/>
  <c r="Z15" i="9"/>
  <c r="Z11" i="9"/>
  <c r="AH7" i="2"/>
  <c r="AH7" i="23"/>
  <c r="AH7" i="15"/>
  <c r="AH59" i="2"/>
  <c r="AH54" i="2"/>
  <c r="AH42" i="2"/>
  <c r="AH38" i="2"/>
  <c r="AH34" i="2"/>
  <c r="AH30" i="2"/>
  <c r="AH26" i="2"/>
  <c r="AH22" i="2"/>
  <c r="AH18" i="2"/>
  <c r="AH14" i="2"/>
  <c r="AH10" i="2"/>
  <c r="AH57" i="29"/>
  <c r="AH45" i="29"/>
  <c r="AH41" i="29"/>
  <c r="AH37" i="29"/>
  <c r="AH33" i="29"/>
  <c r="AH29" i="29"/>
  <c r="AH25" i="29"/>
  <c r="AH21" i="29"/>
  <c r="AH17" i="29"/>
  <c r="AH13" i="29"/>
  <c r="AH9" i="29"/>
  <c r="AH56" i="27"/>
  <c r="AH44" i="27"/>
  <c r="AH40" i="27"/>
  <c r="AH36" i="27"/>
  <c r="AH32" i="27"/>
  <c r="AH28" i="27"/>
  <c r="AH24" i="27"/>
  <c r="AH20" i="27"/>
  <c r="AH16" i="27"/>
  <c r="AH12" i="27"/>
  <c r="AH8" i="27"/>
  <c r="AH55" i="25"/>
  <c r="AH43" i="25"/>
  <c r="AH39" i="25"/>
  <c r="AH35" i="25"/>
  <c r="AH31" i="25"/>
  <c r="AH27" i="25"/>
  <c r="AH23" i="25"/>
  <c r="AH19" i="25"/>
  <c r="AH15" i="25"/>
  <c r="AH11" i="25"/>
  <c r="AH59" i="23"/>
  <c r="AH54" i="23"/>
  <c r="AH42" i="23"/>
  <c r="AH38" i="23"/>
  <c r="AH34" i="23"/>
  <c r="AH30" i="23"/>
  <c r="AH26" i="23"/>
  <c r="AH22" i="23"/>
  <c r="AH18" i="23"/>
  <c r="AH14" i="23"/>
  <c r="AH10" i="23"/>
  <c r="AH57" i="21"/>
  <c r="AH45" i="21"/>
  <c r="AH41" i="21"/>
  <c r="AH37" i="21"/>
  <c r="AH33" i="21"/>
  <c r="AH29" i="21"/>
  <c r="AH25" i="21"/>
  <c r="AH21" i="21"/>
  <c r="AH17" i="21"/>
  <c r="AH13" i="21"/>
  <c r="AH9" i="21"/>
  <c r="AH56" i="19"/>
  <c r="AH44" i="19"/>
  <c r="AH40" i="19"/>
  <c r="AH36" i="19"/>
  <c r="AH32" i="19"/>
  <c r="AH28" i="19"/>
  <c r="AH24" i="19"/>
  <c r="AH20" i="19"/>
  <c r="AH16" i="19"/>
  <c r="AH12" i="19"/>
  <c r="AH8" i="19"/>
  <c r="AH55" i="17"/>
  <c r="AH43" i="17"/>
  <c r="AH39" i="17"/>
  <c r="AH35" i="17"/>
  <c r="AH31" i="17"/>
  <c r="AH27" i="17"/>
  <c r="AH23" i="17"/>
  <c r="AH19" i="17"/>
  <c r="AH15" i="17"/>
  <c r="AH11" i="17"/>
  <c r="AH59" i="15"/>
  <c r="AH54" i="15"/>
  <c r="AH42" i="15"/>
  <c r="AH38" i="15"/>
  <c r="AH34" i="15"/>
  <c r="AH30" i="15"/>
  <c r="AH26" i="15"/>
  <c r="AH22" i="15"/>
  <c r="AH18" i="15"/>
  <c r="AH14" i="15"/>
  <c r="AH10" i="15"/>
  <c r="AH57" i="13"/>
  <c r="AH45" i="13"/>
  <c r="AH41" i="13"/>
  <c r="AH37" i="13"/>
  <c r="AH33" i="13"/>
  <c r="AH29" i="13"/>
  <c r="AH25" i="13"/>
  <c r="AH21" i="13"/>
  <c r="AH17" i="13"/>
  <c r="AH13" i="13"/>
  <c r="AH9" i="13"/>
  <c r="AH56" i="11"/>
  <c r="AH44" i="11"/>
  <c r="AH40" i="11"/>
  <c r="AH36" i="11"/>
  <c r="AH32" i="11"/>
  <c r="AH28" i="11"/>
  <c r="AH24" i="11"/>
  <c r="AH20" i="11"/>
  <c r="AH16" i="11"/>
  <c r="AH12" i="11"/>
  <c r="AH8" i="11"/>
  <c r="AH55" i="9"/>
  <c r="AH43" i="9"/>
  <c r="AH39" i="9"/>
  <c r="AH35" i="9"/>
  <c r="AH31" i="9"/>
  <c r="AH27" i="9"/>
  <c r="AH23" i="9"/>
  <c r="AH19" i="9"/>
  <c r="AH15" i="9"/>
  <c r="AH11" i="9"/>
  <c r="AD54" i="25"/>
  <c r="AD42" i="25"/>
  <c r="AD38" i="25"/>
  <c r="AD34" i="25"/>
  <c r="AD30" i="25"/>
  <c r="AD26" i="25"/>
  <c r="AD22" i="25"/>
  <c r="AD18" i="25"/>
  <c r="AD14" i="25"/>
  <c r="AD10" i="25"/>
  <c r="AD57" i="23"/>
  <c r="AD45" i="23"/>
  <c r="AD41" i="23"/>
  <c r="AD37" i="23"/>
  <c r="AD33" i="23"/>
  <c r="AD29" i="23"/>
  <c r="AD25" i="23"/>
  <c r="AD21" i="23"/>
  <c r="AD17" i="23"/>
  <c r="AD13" i="23"/>
  <c r="AD9" i="23"/>
  <c r="AD56" i="21"/>
  <c r="AD44" i="21"/>
  <c r="AD40" i="21"/>
  <c r="AD36" i="21"/>
  <c r="AD32" i="21"/>
  <c r="AD28" i="21"/>
  <c r="AD24" i="21"/>
  <c r="AD20" i="21"/>
  <c r="AD16" i="21"/>
  <c r="AD12" i="21"/>
  <c r="AD8" i="21"/>
  <c r="AD55" i="19"/>
  <c r="AD43" i="19"/>
  <c r="AD39" i="19"/>
  <c r="AD35" i="19"/>
  <c r="AD31" i="19"/>
  <c r="AD27" i="19"/>
  <c r="AD23" i="19"/>
  <c r="AD19" i="19"/>
  <c r="AD15" i="19"/>
  <c r="AD11" i="19"/>
  <c r="AD59" i="17"/>
  <c r="AD54" i="17"/>
  <c r="AD42" i="17"/>
  <c r="AD38" i="17"/>
  <c r="AD34" i="17"/>
  <c r="AD30" i="17"/>
  <c r="AD26" i="17"/>
  <c r="AD22" i="17"/>
  <c r="AD18" i="17"/>
  <c r="AD14" i="17"/>
  <c r="AD10" i="17"/>
  <c r="AD57" i="15"/>
  <c r="AD45" i="15"/>
  <c r="AD41" i="15"/>
  <c r="AD37" i="15"/>
  <c r="AD33" i="15"/>
  <c r="AD29" i="15"/>
  <c r="AD25" i="15"/>
  <c r="AD21" i="15"/>
  <c r="AD17" i="15"/>
  <c r="AD13" i="15"/>
  <c r="AD9" i="15"/>
  <c r="AD56" i="13"/>
  <c r="AD44" i="13"/>
  <c r="AD40" i="13"/>
  <c r="AD36" i="13"/>
  <c r="AD32" i="13"/>
  <c r="AD28" i="13"/>
  <c r="AD24" i="13"/>
  <c r="AD20" i="13"/>
  <c r="AD16" i="13"/>
  <c r="AD12" i="13"/>
  <c r="AD8" i="13"/>
  <c r="AD55" i="11"/>
  <c r="AD43" i="11"/>
  <c r="AD39" i="11"/>
  <c r="AD35" i="11"/>
  <c r="AD31" i="11"/>
  <c r="AD27" i="11"/>
  <c r="AD23" i="11"/>
  <c r="AD19" i="11"/>
  <c r="AD15" i="11"/>
  <c r="AD11" i="11"/>
  <c r="AD59" i="9"/>
  <c r="AD54" i="9"/>
  <c r="AD42" i="9"/>
  <c r="AD38" i="9"/>
  <c r="AD34" i="9"/>
  <c r="AD30" i="9"/>
  <c r="AD26" i="9"/>
  <c r="AD22" i="9"/>
  <c r="AD18" i="9"/>
  <c r="AD14" i="9"/>
  <c r="AD10" i="9"/>
  <c r="Z56" i="29"/>
  <c r="Z44" i="29"/>
  <c r="Z40" i="29"/>
  <c r="Z36" i="29"/>
  <c r="Z32" i="29"/>
  <c r="Z28" i="29"/>
  <c r="Z24" i="29"/>
  <c r="Z20" i="29"/>
  <c r="Z16" i="29"/>
  <c r="Z12" i="29"/>
  <c r="Z8" i="29"/>
  <c r="Z55" i="27"/>
  <c r="Z43" i="27"/>
  <c r="Z39" i="27"/>
  <c r="Z35" i="27"/>
  <c r="Z31" i="27"/>
  <c r="Z27" i="27"/>
  <c r="Z23" i="27"/>
  <c r="Z19" i="27"/>
  <c r="Z15" i="27"/>
  <c r="Z11" i="27"/>
  <c r="Z59" i="25"/>
  <c r="Z54" i="25"/>
  <c r="Z42" i="25"/>
  <c r="Z38" i="25"/>
  <c r="Z34" i="25"/>
  <c r="Z30" i="25"/>
  <c r="Z26" i="25"/>
  <c r="Z22" i="25"/>
  <c r="Z18" i="25"/>
  <c r="Z14" i="25"/>
  <c r="Z10" i="25"/>
  <c r="Z57" i="23"/>
  <c r="Z45" i="23"/>
  <c r="Z41" i="23"/>
  <c r="Z37" i="23"/>
  <c r="Z33" i="23"/>
  <c r="Z29" i="23"/>
  <c r="Z25" i="23"/>
  <c r="Z21" i="23"/>
  <c r="Z17" i="23"/>
  <c r="Z13" i="23"/>
  <c r="Z9" i="23"/>
  <c r="Z56" i="21"/>
  <c r="Z44" i="21"/>
  <c r="Z40" i="21"/>
  <c r="Z36" i="21"/>
  <c r="Z32" i="21"/>
  <c r="Z28" i="21"/>
  <c r="Z24" i="21"/>
  <c r="Z20" i="21"/>
  <c r="Z16" i="21"/>
  <c r="Z12" i="21"/>
  <c r="Z8" i="21"/>
  <c r="Z55" i="19"/>
  <c r="Z43" i="19"/>
  <c r="Z39" i="19"/>
  <c r="Z35" i="19"/>
  <c r="Z31" i="19"/>
  <c r="Z27" i="19"/>
  <c r="Z23" i="19"/>
  <c r="Z19" i="19"/>
  <c r="Z15" i="19"/>
  <c r="Z11" i="19"/>
  <c r="Z59" i="17"/>
  <c r="Z54" i="17"/>
  <c r="Z42" i="17"/>
  <c r="Z38" i="17"/>
  <c r="Z34" i="17"/>
  <c r="Z30" i="17"/>
  <c r="Z26" i="17"/>
  <c r="Z22" i="17"/>
  <c r="Z18" i="17"/>
  <c r="Z14" i="17"/>
  <c r="Z10" i="17"/>
  <c r="Z57" i="15"/>
  <c r="Z45" i="15"/>
  <c r="Z41" i="15"/>
  <c r="Z37" i="15"/>
  <c r="Z33" i="15"/>
  <c r="Z29" i="15"/>
  <c r="Z25" i="15"/>
  <c r="Z21" i="15"/>
  <c r="Z17" i="15"/>
  <c r="Z13" i="15"/>
  <c r="Z9" i="15"/>
  <c r="Z56" i="13"/>
  <c r="Z44" i="13"/>
  <c r="Z40" i="13"/>
  <c r="Z36" i="13"/>
  <c r="Z32" i="13"/>
  <c r="Z28" i="13"/>
  <c r="Z24" i="13"/>
  <c r="Z20" i="13"/>
  <c r="Z16" i="13"/>
  <c r="Z12" i="13"/>
  <c r="Z8" i="13"/>
  <c r="Z55" i="11"/>
  <c r="Z43" i="11"/>
  <c r="Z39" i="11"/>
  <c r="Z35" i="11"/>
  <c r="Z31" i="11"/>
  <c r="Z27" i="11"/>
  <c r="Z23" i="11"/>
  <c r="Z19" i="11"/>
  <c r="Z15" i="11"/>
  <c r="Z11" i="11"/>
  <c r="Z59" i="9"/>
  <c r="Z54" i="9"/>
  <c r="Z42" i="9"/>
  <c r="Z38" i="9"/>
  <c r="Z34" i="9"/>
  <c r="Z30" i="9"/>
  <c r="Z26" i="9"/>
  <c r="Z22" i="9"/>
  <c r="Z18" i="9"/>
  <c r="Z14" i="9"/>
  <c r="Z10" i="9"/>
  <c r="AH7" i="29"/>
  <c r="AH7" i="21"/>
  <c r="AH7" i="13"/>
  <c r="AH57" i="2"/>
  <c r="AH45" i="2"/>
  <c r="AH41" i="2"/>
  <c r="AH37" i="2"/>
  <c r="AH33" i="2"/>
  <c r="AH29" i="2"/>
  <c r="AH25" i="2"/>
  <c r="AH21" i="2"/>
  <c r="AH17" i="2"/>
  <c r="AH13" i="2"/>
  <c r="AH9" i="2"/>
  <c r="AH56" i="29"/>
  <c r="AH44" i="29"/>
  <c r="AH40" i="29"/>
  <c r="AH36" i="29"/>
  <c r="AH32" i="29"/>
  <c r="AH28" i="29"/>
  <c r="AH24" i="29"/>
  <c r="AH20" i="29"/>
  <c r="AH16" i="29"/>
  <c r="AH12" i="29"/>
  <c r="AH8" i="29"/>
  <c r="AH55" i="27"/>
  <c r="AH43" i="27"/>
  <c r="AH39" i="27"/>
  <c r="AH35" i="27"/>
  <c r="AH31" i="27"/>
  <c r="AH27" i="27"/>
  <c r="AH23" i="27"/>
  <c r="AH19" i="27"/>
  <c r="AH15" i="27"/>
  <c r="AH11" i="27"/>
  <c r="AH59" i="25"/>
  <c r="AH54" i="25"/>
  <c r="AH42" i="25"/>
  <c r="AH38" i="25"/>
  <c r="AH34" i="25"/>
  <c r="AH30" i="25"/>
  <c r="AH26" i="25"/>
  <c r="AH22" i="25"/>
  <c r="AH18" i="25"/>
  <c r="AH14" i="25"/>
  <c r="AH10" i="25"/>
  <c r="AH57" i="23"/>
  <c r="AH45" i="23"/>
  <c r="AH41" i="23"/>
  <c r="AH37" i="23"/>
  <c r="AH33" i="23"/>
  <c r="AH29" i="23"/>
  <c r="AH25" i="23"/>
  <c r="AH21" i="23"/>
  <c r="AH17" i="23"/>
  <c r="AH13" i="23"/>
  <c r="AH9" i="23"/>
  <c r="AH56" i="21"/>
  <c r="AH44" i="21"/>
  <c r="AH40" i="21"/>
  <c r="AH36" i="21"/>
  <c r="AH32" i="21"/>
  <c r="AH28" i="21"/>
  <c r="AH24" i="21"/>
  <c r="AH20" i="21"/>
  <c r="AH16" i="21"/>
  <c r="AH12" i="21"/>
  <c r="AH8" i="21"/>
  <c r="AH55" i="19"/>
  <c r="AH43" i="19"/>
  <c r="AH39" i="19"/>
  <c r="AH35" i="19"/>
  <c r="AH31" i="19"/>
  <c r="AH27" i="19"/>
  <c r="AH23" i="19"/>
  <c r="AH19" i="19"/>
  <c r="AH15" i="19"/>
  <c r="AH11" i="19"/>
  <c r="AH59" i="17"/>
  <c r="AH54" i="17"/>
  <c r="AH42" i="17"/>
  <c r="AH38" i="17"/>
  <c r="AH34" i="17"/>
  <c r="AH30" i="17"/>
  <c r="AH26" i="17"/>
  <c r="AH22" i="17"/>
  <c r="AH18" i="17"/>
  <c r="AH14" i="17"/>
  <c r="AH10" i="17"/>
  <c r="AH57" i="15"/>
  <c r="AH45" i="15"/>
  <c r="AH41" i="15"/>
  <c r="AH37" i="15"/>
  <c r="AH33" i="15"/>
  <c r="AH29" i="15"/>
  <c r="AH25" i="15"/>
  <c r="AH21" i="15"/>
  <c r="AH17" i="15"/>
  <c r="AH13" i="15"/>
  <c r="AH9" i="15"/>
  <c r="AH56" i="13"/>
  <c r="AH44" i="13"/>
  <c r="AH40" i="13"/>
  <c r="AH36" i="13"/>
  <c r="AH32" i="13"/>
  <c r="AH28" i="13"/>
  <c r="AH24" i="13"/>
  <c r="AH20" i="13"/>
  <c r="AH16" i="13"/>
  <c r="AH12" i="13"/>
  <c r="AH8" i="13"/>
  <c r="AH55" i="11"/>
  <c r="AH43" i="11"/>
  <c r="AD18" i="27"/>
  <c r="AD14" i="27"/>
  <c r="AD10" i="27"/>
  <c r="AD57" i="25"/>
  <c r="AD45" i="25"/>
  <c r="AD41" i="25"/>
  <c r="AD37" i="25"/>
  <c r="AD33" i="25"/>
  <c r="AD29" i="25"/>
  <c r="AD25" i="25"/>
  <c r="AD21" i="25"/>
  <c r="AD17" i="25"/>
  <c r="AD13" i="25"/>
  <c r="AD9" i="25"/>
  <c r="AD56" i="23"/>
  <c r="AD44" i="23"/>
  <c r="AD40" i="23"/>
  <c r="AD36" i="23"/>
  <c r="AD32" i="23"/>
  <c r="AD28" i="23"/>
  <c r="AD24" i="23"/>
  <c r="AD20" i="23"/>
  <c r="AD16" i="23"/>
  <c r="AD12" i="23"/>
  <c r="AD8" i="23"/>
  <c r="AD55" i="21"/>
  <c r="AD43" i="21"/>
  <c r="AD39" i="21"/>
  <c r="AD35" i="21"/>
  <c r="AD31" i="21"/>
  <c r="AD27" i="21"/>
  <c r="AD23" i="21"/>
  <c r="AD19" i="21"/>
  <c r="AD15" i="21"/>
  <c r="AD11" i="21"/>
  <c r="AD59" i="19"/>
  <c r="AD54" i="19"/>
  <c r="AD42" i="19"/>
  <c r="AD38" i="19"/>
  <c r="AD34" i="19"/>
  <c r="AD30" i="19"/>
  <c r="AD26" i="19"/>
  <c r="AD22" i="19"/>
  <c r="AD18" i="19"/>
  <c r="AD14" i="19"/>
  <c r="AD10" i="19"/>
  <c r="AD57" i="17"/>
  <c r="AD45" i="17"/>
  <c r="AD41" i="17"/>
  <c r="AD37" i="17"/>
  <c r="AD33" i="17"/>
  <c r="AD29" i="17"/>
  <c r="AD25" i="17"/>
  <c r="AD21" i="17"/>
  <c r="AD17" i="17"/>
  <c r="AD13" i="17"/>
  <c r="AD9" i="17"/>
  <c r="AD56" i="15"/>
  <c r="AD44" i="15"/>
  <c r="AD40" i="15"/>
  <c r="AD36" i="15"/>
  <c r="AD32" i="15"/>
  <c r="AD28" i="15"/>
  <c r="AD24" i="15"/>
  <c r="AD20" i="15"/>
  <c r="AD16" i="15"/>
  <c r="AD12" i="15"/>
  <c r="AD8" i="15"/>
  <c r="AD55" i="13"/>
  <c r="AD43" i="13"/>
  <c r="AD39" i="13"/>
  <c r="AD35" i="13"/>
  <c r="AD31" i="13"/>
  <c r="AD27" i="13"/>
  <c r="AD23" i="13"/>
  <c r="AD19" i="13"/>
  <c r="AD15" i="13"/>
  <c r="AD11" i="13"/>
  <c r="AD59" i="11"/>
  <c r="AD54" i="11"/>
  <c r="AD42" i="11"/>
  <c r="AD38" i="11"/>
  <c r="AD34" i="11"/>
  <c r="AD30" i="11"/>
  <c r="AD26" i="11"/>
  <c r="AD22" i="11"/>
  <c r="AD18" i="11"/>
  <c r="AD14" i="11"/>
  <c r="AD10" i="11"/>
  <c r="AD57" i="9"/>
  <c r="AD45" i="9"/>
  <c r="AD41" i="9"/>
  <c r="AD37" i="9"/>
  <c r="AD33" i="9"/>
  <c r="AD29" i="9"/>
  <c r="AD25" i="9"/>
  <c r="AD21" i="9"/>
  <c r="AD17" i="9"/>
  <c r="AD13" i="9"/>
  <c r="AD9" i="9"/>
  <c r="Z55" i="29"/>
  <c r="Z43" i="29"/>
  <c r="Z39" i="29"/>
  <c r="Z35" i="29"/>
  <c r="Z31" i="29"/>
  <c r="Z27" i="29"/>
  <c r="Z23" i="29"/>
  <c r="Z19" i="29"/>
  <c r="Z15" i="29"/>
  <c r="Z11" i="29"/>
  <c r="Z59" i="27"/>
  <c r="Z54" i="27"/>
  <c r="Z42" i="27"/>
  <c r="Z38" i="27"/>
  <c r="Z34" i="27"/>
  <c r="Z30" i="27"/>
  <c r="Z26" i="27"/>
  <c r="Z22" i="27"/>
  <c r="Z18" i="27"/>
  <c r="Z14" i="27"/>
  <c r="Z10" i="27"/>
  <c r="Z57" i="25"/>
  <c r="Z45" i="25"/>
  <c r="Z41" i="25"/>
  <c r="Z37" i="25"/>
  <c r="Z33" i="25"/>
  <c r="Z29" i="25"/>
  <c r="Z25" i="25"/>
  <c r="Z21" i="25"/>
  <c r="Z17" i="25"/>
  <c r="Z13" i="25"/>
  <c r="Z9" i="25"/>
  <c r="Z56" i="23"/>
  <c r="Z44" i="23"/>
  <c r="Z40" i="23"/>
  <c r="Z36" i="23"/>
  <c r="Z32" i="23"/>
  <c r="Z28" i="23"/>
  <c r="Z24" i="23"/>
  <c r="Z20" i="23"/>
  <c r="Z16" i="23"/>
  <c r="Z12" i="23"/>
  <c r="Z8" i="23"/>
  <c r="Z55" i="21"/>
  <c r="Z43" i="21"/>
  <c r="Z39" i="21"/>
  <c r="Z35" i="21"/>
  <c r="Z31" i="21"/>
  <c r="Z27" i="21"/>
  <c r="Z23" i="21"/>
  <c r="Z19" i="21"/>
  <c r="Z15" i="21"/>
  <c r="Z11" i="21"/>
  <c r="Z59" i="19"/>
  <c r="Z54" i="19"/>
  <c r="Z42" i="19"/>
  <c r="Z38" i="19"/>
  <c r="Z34" i="19"/>
  <c r="Z30" i="19"/>
  <c r="Z26" i="19"/>
  <c r="Z22" i="19"/>
  <c r="Z18" i="19"/>
  <c r="Z14" i="19"/>
  <c r="Z10" i="19"/>
  <c r="Z57" i="17"/>
  <c r="Z45" i="17"/>
  <c r="Z41" i="17"/>
  <c r="Z37" i="17"/>
  <c r="Z33" i="17"/>
  <c r="Z29" i="17"/>
  <c r="Z25" i="17"/>
  <c r="Z21" i="17"/>
  <c r="Z17" i="17"/>
  <c r="Z13" i="17"/>
  <c r="Z9" i="17"/>
  <c r="Z56" i="15"/>
  <c r="Z44" i="15"/>
  <c r="Z40" i="15"/>
  <c r="Z36" i="15"/>
  <c r="Z32" i="15"/>
  <c r="Z28" i="15"/>
  <c r="Z24" i="15"/>
  <c r="Z20" i="15"/>
  <c r="Z16" i="15"/>
  <c r="Z12" i="15"/>
  <c r="Z8" i="15"/>
  <c r="Z55" i="13"/>
  <c r="Z43" i="13"/>
  <c r="Z39" i="13"/>
  <c r="Z35" i="13"/>
  <c r="Z31" i="13"/>
  <c r="Z27" i="13"/>
  <c r="Z23" i="13"/>
  <c r="Z19" i="13"/>
  <c r="Z15" i="13"/>
  <c r="Z11" i="13"/>
  <c r="Z59" i="11"/>
  <c r="Z54" i="11"/>
  <c r="Z42" i="11"/>
  <c r="Z38" i="11"/>
  <c r="Z34" i="11"/>
  <c r="Z30" i="11"/>
  <c r="Z26" i="11"/>
  <c r="Z22" i="11"/>
  <c r="Z18" i="11"/>
  <c r="Z14" i="11"/>
  <c r="Z10" i="11"/>
  <c r="Z57" i="9"/>
  <c r="Z45" i="9"/>
  <c r="Z41" i="9"/>
  <c r="Z37" i="9"/>
  <c r="Z33" i="9"/>
  <c r="Z29" i="9"/>
  <c r="Z25" i="9"/>
  <c r="Z21" i="9"/>
  <c r="Z17" i="9"/>
  <c r="Z13" i="9"/>
  <c r="Z9" i="9"/>
  <c r="AH7" i="27"/>
  <c r="AH7" i="19"/>
  <c r="AH7" i="11"/>
  <c r="AH56" i="2"/>
  <c r="AH44" i="2"/>
  <c r="AH40" i="2"/>
  <c r="AH36" i="2"/>
  <c r="AH32" i="2"/>
  <c r="AH28" i="2"/>
  <c r="AH24" i="2"/>
  <c r="AH20" i="2"/>
  <c r="AH16" i="2"/>
  <c r="AH12" i="2"/>
  <c r="AH8" i="2"/>
  <c r="AH55" i="29"/>
  <c r="AH43" i="29"/>
  <c r="AH39" i="29"/>
  <c r="AH35" i="29"/>
  <c r="AH31" i="29"/>
  <c r="AH27" i="29"/>
  <c r="AH23" i="29"/>
  <c r="AH19" i="29"/>
  <c r="AH15" i="29"/>
  <c r="AH11" i="29"/>
  <c r="AH59" i="27"/>
  <c r="AH54" i="27"/>
  <c r="AH42" i="27"/>
  <c r="AH38" i="27"/>
  <c r="AH34" i="27"/>
  <c r="AH30" i="27"/>
  <c r="AH26" i="27"/>
  <c r="AH22" i="27"/>
  <c r="AH18" i="27"/>
  <c r="AH14" i="27"/>
  <c r="AH10" i="27"/>
  <c r="AH57" i="25"/>
  <c r="AH45" i="25"/>
  <c r="AH41" i="25"/>
  <c r="AH37" i="25"/>
  <c r="AH33" i="25"/>
  <c r="AH29" i="25"/>
  <c r="AH25" i="25"/>
  <c r="AH21" i="25"/>
  <c r="AH17" i="25"/>
  <c r="AH13" i="25"/>
  <c r="AH9" i="25"/>
  <c r="AH56" i="23"/>
  <c r="AH44" i="23"/>
  <c r="AH40" i="23"/>
  <c r="AH36" i="23"/>
  <c r="AH32" i="23"/>
  <c r="AH28" i="23"/>
  <c r="AH24" i="23"/>
  <c r="AH20" i="23"/>
  <c r="AH16" i="23"/>
  <c r="AH12" i="23"/>
  <c r="AH8" i="23"/>
  <c r="AH55" i="21"/>
  <c r="AH43" i="21"/>
  <c r="AH39" i="21"/>
  <c r="AH35" i="21"/>
  <c r="AH31" i="21"/>
  <c r="AH27" i="21"/>
  <c r="AH23" i="21"/>
  <c r="AH19" i="21"/>
  <c r="AH15" i="21"/>
  <c r="AH11" i="21"/>
  <c r="AH59" i="19"/>
  <c r="AH54" i="19"/>
  <c r="AH42" i="19"/>
  <c r="AH38" i="19"/>
  <c r="AH34" i="19"/>
  <c r="AH30" i="19"/>
  <c r="AH26" i="19"/>
  <c r="AH22" i="19"/>
  <c r="AH18" i="19"/>
  <c r="AH14" i="19"/>
  <c r="AH10" i="19"/>
  <c r="AH57" i="17"/>
  <c r="AH45" i="17"/>
  <c r="AH41" i="17"/>
  <c r="AH37" i="17"/>
  <c r="AH33" i="17"/>
  <c r="AH29" i="17"/>
  <c r="AH25" i="17"/>
  <c r="AH21" i="17"/>
  <c r="AH17" i="17"/>
  <c r="AH13" i="17"/>
  <c r="AH9" i="17"/>
  <c r="AH56" i="15"/>
  <c r="AH44" i="15"/>
  <c r="AH40" i="15"/>
  <c r="AH36" i="15"/>
  <c r="AH32" i="15"/>
  <c r="AH28" i="15"/>
  <c r="AH24" i="15"/>
  <c r="AH20" i="15"/>
  <c r="AH16" i="15"/>
  <c r="AH12" i="15"/>
  <c r="AH8" i="15"/>
  <c r="AH55" i="13"/>
  <c r="AH43" i="13"/>
  <c r="AH39" i="13"/>
  <c r="AH35" i="13"/>
  <c r="AH31" i="13"/>
  <c r="AH27" i="13"/>
  <c r="AH23" i="13"/>
  <c r="AH19" i="13"/>
  <c r="AH15" i="13"/>
  <c r="AH11" i="13"/>
  <c r="AH59" i="11"/>
  <c r="AH39" i="11"/>
  <c r="AH35" i="11"/>
  <c r="AH31" i="11"/>
  <c r="AH27" i="11"/>
  <c r="AH23" i="11"/>
  <c r="AH19" i="11"/>
  <c r="AH15" i="11"/>
  <c r="AH11" i="11"/>
  <c r="AH59" i="9"/>
  <c r="AH54" i="9"/>
  <c r="AH42" i="9"/>
  <c r="AH38" i="9"/>
  <c r="AH34" i="9"/>
  <c r="AH30" i="9"/>
  <c r="AH26" i="9"/>
  <c r="AH22" i="9"/>
  <c r="AH18" i="9"/>
  <c r="AH14" i="9"/>
  <c r="AH10" i="9"/>
  <c r="AH54" i="11"/>
  <c r="AH42" i="11"/>
  <c r="AH38" i="11"/>
  <c r="AH34" i="11"/>
  <c r="AH30" i="11"/>
  <c r="AH26" i="11"/>
  <c r="AH22" i="11"/>
  <c r="AH18" i="11"/>
  <c r="AH14" i="11"/>
  <c r="AH10" i="11"/>
  <c r="AH57" i="9"/>
  <c r="AH45" i="9"/>
  <c r="AH41" i="9"/>
  <c r="AH37" i="9"/>
  <c r="AH33" i="9"/>
  <c r="AH29" i="9"/>
  <c r="AH25" i="9"/>
  <c r="AH21" i="9"/>
  <c r="AH17" i="9"/>
  <c r="AH13" i="9"/>
  <c r="AH9" i="9"/>
  <c r="V55" i="29"/>
  <c r="V43" i="29"/>
  <c r="V39" i="29"/>
  <c r="V35" i="29"/>
  <c r="V31" i="29"/>
  <c r="V27" i="29"/>
  <c r="V23" i="29"/>
  <c r="V19" i="29"/>
  <c r="V15" i="29"/>
  <c r="V11" i="29"/>
  <c r="V55" i="21"/>
  <c r="V43" i="21"/>
  <c r="V39" i="21"/>
  <c r="V35" i="21"/>
  <c r="V31" i="21"/>
  <c r="V27" i="21"/>
  <c r="V23" i="21"/>
  <c r="V19" i="21"/>
  <c r="V15" i="21"/>
  <c r="V11" i="21"/>
  <c r="V55" i="13"/>
  <c r="V43" i="13"/>
  <c r="V39" i="13"/>
  <c r="V35" i="13"/>
  <c r="V31" i="13"/>
  <c r="V27" i="13"/>
  <c r="V23" i="13"/>
  <c r="V19" i="13"/>
  <c r="V15" i="13"/>
  <c r="V11" i="13"/>
  <c r="V59" i="29"/>
  <c r="V42" i="29"/>
  <c r="V38" i="29"/>
  <c r="V34" i="29"/>
  <c r="V30" i="29"/>
  <c r="V26" i="29"/>
  <c r="V22" i="29"/>
  <c r="V18" i="29"/>
  <c r="V14" i="29"/>
  <c r="V10" i="29"/>
  <c r="V59" i="21"/>
  <c r="V42" i="21"/>
  <c r="V38" i="21"/>
  <c r="V34" i="21"/>
  <c r="V30" i="21"/>
  <c r="V26" i="21"/>
  <c r="V22" i="21"/>
  <c r="V18" i="21"/>
  <c r="V14" i="21"/>
  <c r="V10" i="21"/>
  <c r="V59" i="13"/>
  <c r="V42" i="13"/>
  <c r="V38" i="13"/>
  <c r="V34" i="13"/>
  <c r="V30" i="13"/>
  <c r="V26" i="13"/>
  <c r="V22" i="13"/>
  <c r="V18" i="13"/>
  <c r="V14" i="13"/>
  <c r="V10" i="13"/>
  <c r="V57" i="2"/>
  <c r="V45" i="2"/>
  <c r="V41" i="2"/>
  <c r="V37" i="2"/>
  <c r="V33" i="2"/>
  <c r="V29" i="2"/>
  <c r="V25" i="2"/>
  <c r="V21" i="2"/>
  <c r="V17" i="2"/>
  <c r="V13" i="2"/>
  <c r="V9" i="2"/>
  <c r="V57" i="23"/>
  <c r="V45" i="23"/>
  <c r="V41" i="23"/>
  <c r="V37" i="23"/>
  <c r="V33" i="23"/>
  <c r="V29" i="23"/>
  <c r="V25" i="23"/>
  <c r="V21" i="23"/>
  <c r="V17" i="23"/>
  <c r="V13" i="23"/>
  <c r="V9" i="23"/>
  <c r="V57" i="15"/>
  <c r="V45" i="15"/>
  <c r="V41" i="15"/>
  <c r="V37" i="15"/>
  <c r="V33" i="15"/>
  <c r="V29" i="15"/>
  <c r="V25" i="15"/>
  <c r="V21" i="15"/>
  <c r="V17" i="15"/>
  <c r="V13" i="15"/>
  <c r="V9" i="15"/>
  <c r="V56" i="2"/>
  <c r="V44" i="2"/>
  <c r="V40" i="2"/>
  <c r="V36" i="2"/>
  <c r="V32" i="2"/>
  <c r="V28" i="2"/>
  <c r="V24" i="2"/>
  <c r="V20" i="2"/>
  <c r="V16" i="2"/>
  <c r="V12" i="2"/>
  <c r="V8" i="2"/>
  <c r="V56" i="23"/>
  <c r="V44" i="23"/>
  <c r="V40" i="23"/>
  <c r="V36" i="23"/>
  <c r="V32" i="23"/>
  <c r="V28" i="23"/>
  <c r="V24" i="23"/>
  <c r="V20" i="23"/>
  <c r="V16" i="23"/>
  <c r="V12" i="23"/>
  <c r="V8" i="23"/>
  <c r="V56" i="15"/>
  <c r="V44" i="15"/>
  <c r="V40" i="15"/>
  <c r="V36" i="15"/>
  <c r="V32" i="15"/>
  <c r="V28" i="15"/>
  <c r="V24" i="15"/>
  <c r="V20" i="15"/>
  <c r="V16" i="15"/>
  <c r="V12" i="15"/>
  <c r="V8" i="15"/>
  <c r="V55" i="2"/>
  <c r="V43" i="2"/>
  <c r="V39" i="2"/>
  <c r="V35" i="2"/>
  <c r="V31" i="2"/>
  <c r="V27" i="2"/>
  <c r="V23" i="2"/>
  <c r="V19" i="2"/>
  <c r="V15" i="2"/>
  <c r="V11" i="2"/>
  <c r="V55" i="23"/>
  <c r="V43" i="23"/>
  <c r="V39" i="23"/>
  <c r="V35" i="23"/>
  <c r="V31" i="23"/>
  <c r="V27" i="23"/>
  <c r="V23" i="23"/>
  <c r="V19" i="23"/>
  <c r="V15" i="23"/>
  <c r="V11" i="23"/>
  <c r="V55" i="15"/>
  <c r="V43" i="15"/>
  <c r="V39" i="15"/>
  <c r="V35" i="15"/>
  <c r="V31" i="15"/>
  <c r="V27" i="15"/>
  <c r="V23" i="15"/>
  <c r="V19" i="15"/>
  <c r="V15" i="15"/>
  <c r="V11" i="15"/>
  <c r="Q25" i="39" l="1"/>
  <c r="Q46" i="39"/>
  <c r="Q53" i="39" s="1"/>
  <c r="Q56" i="39"/>
  <c r="Q63" i="39" s="1"/>
  <c r="Q46" i="35"/>
  <c r="Q53" i="35" s="1"/>
  <c r="Q35" i="39"/>
  <c r="Q43" i="39" s="1"/>
  <c r="Q4" i="38"/>
  <c r="R7" i="38" s="1"/>
  <c r="G8" i="40" s="1"/>
  <c r="Q22" i="34"/>
  <c r="R26" i="34" s="1"/>
  <c r="Q4" i="34"/>
  <c r="R8" i="34" s="1"/>
  <c r="Q10" i="38"/>
  <c r="R13" i="38" s="1"/>
  <c r="G9" i="40" s="1"/>
  <c r="Q16" i="38"/>
  <c r="R21" i="38" s="1"/>
  <c r="Q16" i="34"/>
  <c r="Q22" i="38"/>
  <c r="R25" i="38" s="1"/>
  <c r="G11" i="40" s="1"/>
  <c r="Q10" i="34"/>
  <c r="R14" i="34" s="1"/>
  <c r="Q25" i="35"/>
  <c r="Q12" i="34"/>
  <c r="R23" i="38"/>
  <c r="C11" i="40" s="1"/>
  <c r="R24" i="38"/>
  <c r="E11" i="40" s="1"/>
  <c r="R27" i="38"/>
  <c r="R18" i="38"/>
  <c r="E10" i="40" s="1"/>
  <c r="Q11" i="34"/>
  <c r="Q6" i="34"/>
  <c r="Q23" i="34"/>
  <c r="R23" i="34" s="1"/>
  <c r="C11" i="36" s="1"/>
  <c r="Q7" i="34"/>
  <c r="Q5" i="34"/>
  <c r="Q26" i="35"/>
  <c r="R27" i="34"/>
  <c r="R18" i="34"/>
  <c r="E10" i="36" s="1"/>
  <c r="Q17" i="34"/>
  <c r="P57" i="35"/>
  <c r="Q57" i="35" s="1"/>
  <c r="Q36" i="35"/>
  <c r="Q56" i="35"/>
  <c r="Q6" i="38"/>
  <c r="R6" i="38" s="1"/>
  <c r="E8" i="40" s="1"/>
  <c r="L26" i="39"/>
  <c r="Q26" i="39" s="1"/>
  <c r="Q5" i="38"/>
  <c r="R21" i="34"/>
  <c r="R19" i="34"/>
  <c r="G10" i="36" s="1"/>
  <c r="R20" i="34"/>
  <c r="B28" i="30"/>
  <c r="C28" i="30" s="1"/>
  <c r="B27" i="30"/>
  <c r="C27" i="30" s="1"/>
  <c r="B26" i="30"/>
  <c r="B28" i="28"/>
  <c r="C28" i="28" s="1"/>
  <c r="B27" i="28"/>
  <c r="C27" i="28" s="1"/>
  <c r="B26" i="28"/>
  <c r="B28" i="26"/>
  <c r="C28" i="26" s="1"/>
  <c r="B27" i="26"/>
  <c r="C27" i="26" s="1"/>
  <c r="B26" i="26"/>
  <c r="B28" i="24"/>
  <c r="C28" i="24" s="1"/>
  <c r="B27" i="24"/>
  <c r="C27" i="24" s="1"/>
  <c r="B26" i="24"/>
  <c r="B28" i="22"/>
  <c r="C28" i="22" s="1"/>
  <c r="B27" i="22"/>
  <c r="C27" i="22" s="1"/>
  <c r="B26" i="22"/>
  <c r="B28" i="20"/>
  <c r="C28" i="20" s="1"/>
  <c r="B27" i="20"/>
  <c r="C27" i="20" s="1"/>
  <c r="B26" i="20"/>
  <c r="B28" i="18"/>
  <c r="C28" i="18" s="1"/>
  <c r="B27" i="18"/>
  <c r="C27" i="18" s="1"/>
  <c r="B26" i="18"/>
  <c r="B28" i="16"/>
  <c r="C28" i="16" s="1"/>
  <c r="B27" i="16"/>
  <c r="C27" i="16" s="1"/>
  <c r="B26" i="16"/>
  <c r="B28" i="14"/>
  <c r="C28" i="14" s="1"/>
  <c r="B27" i="14"/>
  <c r="C27" i="14" s="1"/>
  <c r="B26" i="14"/>
  <c r="B28" i="12"/>
  <c r="C28" i="12" s="1"/>
  <c r="B27" i="12"/>
  <c r="C27" i="12" s="1"/>
  <c r="B26" i="12"/>
  <c r="B28" i="10"/>
  <c r="C28" i="10" s="1"/>
  <c r="B27" i="10"/>
  <c r="C27" i="10" s="1"/>
  <c r="B26" i="10"/>
  <c r="B28" i="6"/>
  <c r="C28" i="6" s="1"/>
  <c r="B27" i="6"/>
  <c r="C27" i="6" s="1"/>
  <c r="B26" i="6"/>
  <c r="C26" i="6" s="1"/>
  <c r="F11" i="30"/>
  <c r="E11" i="30" s="1"/>
  <c r="F12" i="30"/>
  <c r="E12" i="30" s="1"/>
  <c r="F13" i="30"/>
  <c r="E13" i="30" s="1"/>
  <c r="F14" i="30"/>
  <c r="E14" i="30" s="1"/>
  <c r="F15" i="30"/>
  <c r="E15" i="30" s="1"/>
  <c r="F16" i="30"/>
  <c r="E16" i="30" s="1"/>
  <c r="F17" i="30"/>
  <c r="E17" i="30" s="1"/>
  <c r="F18" i="30"/>
  <c r="E18" i="30" s="1"/>
  <c r="F19" i="30"/>
  <c r="E19" i="30" s="1"/>
  <c r="F10" i="30"/>
  <c r="E10" i="30" s="1"/>
  <c r="B11" i="30"/>
  <c r="C11" i="30" s="1"/>
  <c r="B12" i="30"/>
  <c r="C12" i="30" s="1"/>
  <c r="B13" i="30"/>
  <c r="C13" i="30" s="1"/>
  <c r="B14" i="30"/>
  <c r="C14" i="30" s="1"/>
  <c r="B15" i="30"/>
  <c r="C15" i="30" s="1"/>
  <c r="B16" i="30"/>
  <c r="C16" i="30" s="1"/>
  <c r="B17" i="30"/>
  <c r="C17" i="30" s="1"/>
  <c r="B18" i="30"/>
  <c r="C18" i="30" s="1"/>
  <c r="B19" i="30"/>
  <c r="C19" i="30" s="1"/>
  <c r="B10" i="30"/>
  <c r="C10" i="30" s="1"/>
  <c r="F11" i="28"/>
  <c r="E11" i="28" s="1"/>
  <c r="F12" i="28"/>
  <c r="E12" i="28" s="1"/>
  <c r="F13" i="28"/>
  <c r="E13" i="28" s="1"/>
  <c r="F14" i="28"/>
  <c r="E14" i="28" s="1"/>
  <c r="F15" i="28"/>
  <c r="E15" i="28" s="1"/>
  <c r="F16" i="28"/>
  <c r="E16" i="28" s="1"/>
  <c r="F17" i="28"/>
  <c r="E17" i="28" s="1"/>
  <c r="F18" i="28"/>
  <c r="E18" i="28" s="1"/>
  <c r="F19" i="28"/>
  <c r="E19" i="28" s="1"/>
  <c r="F10" i="28"/>
  <c r="E10" i="28" s="1"/>
  <c r="B11" i="28"/>
  <c r="C11" i="28" s="1"/>
  <c r="B12" i="28"/>
  <c r="C12" i="28" s="1"/>
  <c r="B13" i="28"/>
  <c r="C13" i="28" s="1"/>
  <c r="B14" i="28"/>
  <c r="C14" i="28" s="1"/>
  <c r="B15" i="28"/>
  <c r="C15" i="28" s="1"/>
  <c r="B16" i="28"/>
  <c r="C16" i="28" s="1"/>
  <c r="B17" i="28"/>
  <c r="C17" i="28" s="1"/>
  <c r="B18" i="28"/>
  <c r="C18" i="28" s="1"/>
  <c r="B19" i="28"/>
  <c r="C19" i="28" s="1"/>
  <c r="B10" i="28"/>
  <c r="C10" i="28" s="1"/>
  <c r="B11" i="26"/>
  <c r="C11" i="26" s="1"/>
  <c r="B12" i="26"/>
  <c r="C12" i="26" s="1"/>
  <c r="B13" i="26"/>
  <c r="C13" i="26" s="1"/>
  <c r="B14" i="26"/>
  <c r="C14" i="26" s="1"/>
  <c r="B15" i="26"/>
  <c r="C15" i="26" s="1"/>
  <c r="B16" i="26"/>
  <c r="C16" i="26" s="1"/>
  <c r="B17" i="26"/>
  <c r="C17" i="26" s="1"/>
  <c r="B18" i="26"/>
  <c r="C18" i="26" s="1"/>
  <c r="B19" i="26"/>
  <c r="C19" i="26" s="1"/>
  <c r="B10" i="26"/>
  <c r="C10" i="26" s="1"/>
  <c r="F11" i="24"/>
  <c r="E11" i="24" s="1"/>
  <c r="F12" i="24"/>
  <c r="E12" i="24" s="1"/>
  <c r="F13" i="24"/>
  <c r="E13" i="24" s="1"/>
  <c r="F14" i="24"/>
  <c r="E14" i="24" s="1"/>
  <c r="F15" i="24"/>
  <c r="E15" i="24" s="1"/>
  <c r="F16" i="24"/>
  <c r="E16" i="24" s="1"/>
  <c r="F17" i="24"/>
  <c r="E17" i="24" s="1"/>
  <c r="F18" i="24"/>
  <c r="E18" i="24" s="1"/>
  <c r="F19" i="24"/>
  <c r="E19" i="24" s="1"/>
  <c r="F10" i="24"/>
  <c r="E10" i="24" s="1"/>
  <c r="B11" i="24"/>
  <c r="C11" i="24" s="1"/>
  <c r="B12" i="24"/>
  <c r="C12" i="24" s="1"/>
  <c r="B13" i="24"/>
  <c r="C13" i="24" s="1"/>
  <c r="B14" i="24"/>
  <c r="C14" i="24" s="1"/>
  <c r="B15" i="24"/>
  <c r="C15" i="24" s="1"/>
  <c r="B16" i="24"/>
  <c r="C16" i="24" s="1"/>
  <c r="B17" i="24"/>
  <c r="C17" i="24" s="1"/>
  <c r="B18" i="24"/>
  <c r="C18" i="24" s="1"/>
  <c r="B19" i="24"/>
  <c r="C19" i="24" s="1"/>
  <c r="C10" i="24"/>
  <c r="F11" i="22"/>
  <c r="E11" i="22" s="1"/>
  <c r="F12" i="22"/>
  <c r="E12" i="22" s="1"/>
  <c r="F13" i="22"/>
  <c r="E13" i="22" s="1"/>
  <c r="F14" i="22"/>
  <c r="E14" i="22" s="1"/>
  <c r="F15" i="22"/>
  <c r="E15" i="22" s="1"/>
  <c r="F16" i="22"/>
  <c r="E16" i="22" s="1"/>
  <c r="F17" i="22"/>
  <c r="E17" i="22" s="1"/>
  <c r="F18" i="22"/>
  <c r="E18" i="22" s="1"/>
  <c r="F19" i="22"/>
  <c r="E19" i="22" s="1"/>
  <c r="F10" i="22"/>
  <c r="E10" i="22" s="1"/>
  <c r="B11" i="22"/>
  <c r="C11" i="22" s="1"/>
  <c r="B12" i="22"/>
  <c r="C12" i="22" s="1"/>
  <c r="B13" i="22"/>
  <c r="C13" i="22" s="1"/>
  <c r="B14" i="22"/>
  <c r="C14" i="22" s="1"/>
  <c r="B15" i="22"/>
  <c r="C15" i="22" s="1"/>
  <c r="B16" i="22"/>
  <c r="C16" i="22" s="1"/>
  <c r="B17" i="22"/>
  <c r="C17" i="22" s="1"/>
  <c r="B18" i="22"/>
  <c r="C18" i="22" s="1"/>
  <c r="B19" i="22"/>
  <c r="C19" i="22" s="1"/>
  <c r="B10" i="22"/>
  <c r="C10" i="22" s="1"/>
  <c r="F11" i="20"/>
  <c r="E11" i="20" s="1"/>
  <c r="F12" i="20"/>
  <c r="E12" i="20" s="1"/>
  <c r="F13" i="20"/>
  <c r="E13" i="20" s="1"/>
  <c r="F14" i="20"/>
  <c r="E14" i="20" s="1"/>
  <c r="F15" i="20"/>
  <c r="E15" i="20" s="1"/>
  <c r="F16" i="20"/>
  <c r="E16" i="20" s="1"/>
  <c r="F17" i="20"/>
  <c r="E17" i="20" s="1"/>
  <c r="F18" i="20"/>
  <c r="E18" i="20" s="1"/>
  <c r="F19" i="20"/>
  <c r="E19" i="20" s="1"/>
  <c r="F10" i="20"/>
  <c r="E10" i="20" s="1"/>
  <c r="E25" i="20" s="1"/>
  <c r="B11" i="20"/>
  <c r="C11" i="20" s="1"/>
  <c r="B12" i="20"/>
  <c r="C12" i="20" s="1"/>
  <c r="B13" i="20"/>
  <c r="C13" i="20" s="1"/>
  <c r="B14" i="20"/>
  <c r="C14" i="20" s="1"/>
  <c r="B15" i="20"/>
  <c r="C15" i="20" s="1"/>
  <c r="B16" i="20"/>
  <c r="C16" i="20" s="1"/>
  <c r="B17" i="20"/>
  <c r="C17" i="20" s="1"/>
  <c r="B18" i="20"/>
  <c r="C18" i="20" s="1"/>
  <c r="B19" i="20"/>
  <c r="C19" i="20" s="1"/>
  <c r="B10" i="20"/>
  <c r="C10" i="20" s="1"/>
  <c r="F11" i="18"/>
  <c r="E11" i="18" s="1"/>
  <c r="F12" i="18"/>
  <c r="E12" i="18" s="1"/>
  <c r="F13" i="18"/>
  <c r="E13" i="18" s="1"/>
  <c r="F14" i="18"/>
  <c r="E14" i="18" s="1"/>
  <c r="F15" i="18"/>
  <c r="E15" i="18" s="1"/>
  <c r="F16" i="18"/>
  <c r="E16" i="18" s="1"/>
  <c r="F17" i="18"/>
  <c r="E17" i="18" s="1"/>
  <c r="F18" i="18"/>
  <c r="E18" i="18" s="1"/>
  <c r="F19" i="18"/>
  <c r="E19" i="18" s="1"/>
  <c r="F10" i="18"/>
  <c r="E10" i="18" s="1"/>
  <c r="E25" i="18" s="1"/>
  <c r="B11" i="18"/>
  <c r="C11" i="18" s="1"/>
  <c r="B12" i="18"/>
  <c r="C12" i="18" s="1"/>
  <c r="B13" i="18"/>
  <c r="C13" i="18" s="1"/>
  <c r="B14" i="18"/>
  <c r="C14" i="18" s="1"/>
  <c r="B15" i="18"/>
  <c r="C15" i="18" s="1"/>
  <c r="B16" i="18"/>
  <c r="C16" i="18" s="1"/>
  <c r="B17" i="18"/>
  <c r="C17" i="18" s="1"/>
  <c r="B18" i="18"/>
  <c r="C18" i="18" s="1"/>
  <c r="B19" i="18"/>
  <c r="C19" i="18" s="1"/>
  <c r="B10" i="18"/>
  <c r="C10" i="18" s="1"/>
  <c r="F11" i="16"/>
  <c r="E11" i="16" s="1"/>
  <c r="F12" i="16"/>
  <c r="E12" i="16" s="1"/>
  <c r="F13" i="16"/>
  <c r="E13" i="16" s="1"/>
  <c r="F14" i="16"/>
  <c r="E14" i="16" s="1"/>
  <c r="F15" i="16"/>
  <c r="E15" i="16" s="1"/>
  <c r="F16" i="16"/>
  <c r="E16" i="16" s="1"/>
  <c r="F17" i="16"/>
  <c r="E17" i="16" s="1"/>
  <c r="F18" i="16"/>
  <c r="E18" i="16" s="1"/>
  <c r="F19" i="16"/>
  <c r="E19" i="16" s="1"/>
  <c r="F10" i="16"/>
  <c r="E10" i="16" s="1"/>
  <c r="E25" i="16" s="1"/>
  <c r="B11" i="16"/>
  <c r="C11" i="16" s="1"/>
  <c r="B12" i="16"/>
  <c r="C12" i="16" s="1"/>
  <c r="B13" i="16"/>
  <c r="C13" i="16" s="1"/>
  <c r="B14" i="16"/>
  <c r="C14" i="16" s="1"/>
  <c r="B15" i="16"/>
  <c r="C15" i="16" s="1"/>
  <c r="B16" i="16"/>
  <c r="C16" i="16" s="1"/>
  <c r="B17" i="16"/>
  <c r="C17" i="16" s="1"/>
  <c r="B18" i="16"/>
  <c r="C18" i="16" s="1"/>
  <c r="B19" i="16"/>
  <c r="C19" i="16" s="1"/>
  <c r="B10" i="16"/>
  <c r="C10" i="16" s="1"/>
  <c r="F11" i="14"/>
  <c r="E11" i="14" s="1"/>
  <c r="F12" i="14"/>
  <c r="E12" i="14" s="1"/>
  <c r="F13" i="14"/>
  <c r="E13" i="14" s="1"/>
  <c r="F14" i="14"/>
  <c r="E14" i="14" s="1"/>
  <c r="F15" i="14"/>
  <c r="E15" i="14" s="1"/>
  <c r="F16" i="14"/>
  <c r="E16" i="14" s="1"/>
  <c r="F17" i="14"/>
  <c r="E17" i="14" s="1"/>
  <c r="F18" i="14"/>
  <c r="E18" i="14" s="1"/>
  <c r="F19" i="14"/>
  <c r="E19" i="14" s="1"/>
  <c r="F10" i="14"/>
  <c r="E10" i="14" s="1"/>
  <c r="E25" i="14" s="1"/>
  <c r="B11" i="14"/>
  <c r="C11" i="14" s="1"/>
  <c r="B12" i="14"/>
  <c r="C12" i="14" s="1"/>
  <c r="B13" i="14"/>
  <c r="C13" i="14" s="1"/>
  <c r="B14" i="14"/>
  <c r="C14" i="14" s="1"/>
  <c r="B15" i="14"/>
  <c r="C15" i="14" s="1"/>
  <c r="B16" i="14"/>
  <c r="C16" i="14" s="1"/>
  <c r="B17" i="14"/>
  <c r="C17" i="14" s="1"/>
  <c r="B18" i="14"/>
  <c r="C18" i="14" s="1"/>
  <c r="B19" i="14"/>
  <c r="C19" i="14" s="1"/>
  <c r="B10" i="14"/>
  <c r="C10" i="14" s="1"/>
  <c r="F11" i="12"/>
  <c r="E11" i="12" s="1"/>
  <c r="F12" i="12"/>
  <c r="E12" i="12" s="1"/>
  <c r="F13" i="12"/>
  <c r="E13" i="12" s="1"/>
  <c r="F14" i="12"/>
  <c r="E14" i="12" s="1"/>
  <c r="F15" i="12"/>
  <c r="E15" i="12" s="1"/>
  <c r="F16" i="12"/>
  <c r="E16" i="12" s="1"/>
  <c r="F17" i="12"/>
  <c r="E17" i="12" s="1"/>
  <c r="F18" i="12"/>
  <c r="E18" i="12" s="1"/>
  <c r="F19" i="12"/>
  <c r="E19" i="12" s="1"/>
  <c r="F10" i="12"/>
  <c r="E10" i="12" s="1"/>
  <c r="E25" i="12" s="1"/>
  <c r="B11" i="12"/>
  <c r="C11" i="12" s="1"/>
  <c r="B12" i="12"/>
  <c r="C12" i="12" s="1"/>
  <c r="B13" i="12"/>
  <c r="C13" i="12" s="1"/>
  <c r="B14" i="12"/>
  <c r="C14" i="12" s="1"/>
  <c r="B15" i="12"/>
  <c r="C15" i="12" s="1"/>
  <c r="B16" i="12"/>
  <c r="C16" i="12" s="1"/>
  <c r="B17" i="12"/>
  <c r="C17" i="12" s="1"/>
  <c r="B18" i="12"/>
  <c r="C18" i="12" s="1"/>
  <c r="B19" i="12"/>
  <c r="C19" i="12" s="1"/>
  <c r="B10" i="12"/>
  <c r="C10" i="12" s="1"/>
  <c r="F11" i="10"/>
  <c r="E11" i="10" s="1"/>
  <c r="F12" i="10"/>
  <c r="E12" i="10" s="1"/>
  <c r="F13" i="10"/>
  <c r="E13" i="10" s="1"/>
  <c r="F14" i="10"/>
  <c r="E14" i="10" s="1"/>
  <c r="F15" i="10"/>
  <c r="E15" i="10" s="1"/>
  <c r="F16" i="10"/>
  <c r="E16" i="10" s="1"/>
  <c r="F17" i="10"/>
  <c r="E17" i="10" s="1"/>
  <c r="F18" i="10"/>
  <c r="E18" i="10" s="1"/>
  <c r="F19" i="10"/>
  <c r="E19" i="10" s="1"/>
  <c r="F10" i="10"/>
  <c r="E10" i="10" s="1"/>
  <c r="E25" i="10" s="1"/>
  <c r="B11" i="10"/>
  <c r="C11" i="10" s="1"/>
  <c r="B12" i="10"/>
  <c r="C12" i="10" s="1"/>
  <c r="B13" i="10"/>
  <c r="C13" i="10" s="1"/>
  <c r="B14" i="10"/>
  <c r="C14" i="10" s="1"/>
  <c r="B15" i="10"/>
  <c r="C15" i="10" s="1"/>
  <c r="B16" i="10"/>
  <c r="C16" i="10" s="1"/>
  <c r="B17" i="10"/>
  <c r="C17" i="10" s="1"/>
  <c r="B18" i="10"/>
  <c r="C18" i="10" s="1"/>
  <c r="B19" i="10"/>
  <c r="C19" i="10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C10" i="10"/>
  <c r="F29" i="30"/>
  <c r="E29" i="30" s="1"/>
  <c r="F30" i="30"/>
  <c r="E30" i="30" s="1"/>
  <c r="B29" i="30"/>
  <c r="C29" i="30" s="1"/>
  <c r="B30" i="30"/>
  <c r="C30" i="30" s="1"/>
  <c r="F29" i="28"/>
  <c r="E29" i="28" s="1"/>
  <c r="F30" i="28"/>
  <c r="E30" i="28" s="1"/>
  <c r="B30" i="28"/>
  <c r="C30" i="28" s="1"/>
  <c r="B29" i="26"/>
  <c r="C29" i="26" s="1"/>
  <c r="B30" i="26"/>
  <c r="C30" i="26" s="1"/>
  <c r="F29" i="24"/>
  <c r="E29" i="24" s="1"/>
  <c r="F30" i="24"/>
  <c r="E30" i="24" s="1"/>
  <c r="B29" i="24"/>
  <c r="C29" i="24" s="1"/>
  <c r="B30" i="24"/>
  <c r="C30" i="24" s="1"/>
  <c r="F29" i="22"/>
  <c r="E29" i="22" s="1"/>
  <c r="F30" i="22"/>
  <c r="E30" i="22" s="1"/>
  <c r="B29" i="22"/>
  <c r="C29" i="22" s="1"/>
  <c r="B30" i="22"/>
  <c r="C30" i="22" s="1"/>
  <c r="F29" i="20"/>
  <c r="E29" i="20" s="1"/>
  <c r="F30" i="20"/>
  <c r="E30" i="20" s="1"/>
  <c r="B29" i="20"/>
  <c r="C29" i="20" s="1"/>
  <c r="B30" i="20"/>
  <c r="C30" i="20" s="1"/>
  <c r="F29" i="18"/>
  <c r="E29" i="18" s="1"/>
  <c r="F30" i="18"/>
  <c r="E30" i="18" s="1"/>
  <c r="B29" i="18"/>
  <c r="C29" i="18" s="1"/>
  <c r="B30" i="18"/>
  <c r="C30" i="18" s="1"/>
  <c r="F29" i="16"/>
  <c r="E29" i="16" s="1"/>
  <c r="F30" i="16"/>
  <c r="E30" i="16" s="1"/>
  <c r="B30" i="16"/>
  <c r="C30" i="16" s="1"/>
  <c r="F29" i="14"/>
  <c r="E29" i="14" s="1"/>
  <c r="F30" i="14"/>
  <c r="E30" i="14" s="1"/>
  <c r="B29" i="14"/>
  <c r="C29" i="14" s="1"/>
  <c r="B30" i="14"/>
  <c r="C30" i="14" s="1"/>
  <c r="F30" i="12"/>
  <c r="E30" i="12" s="1"/>
  <c r="F29" i="12"/>
  <c r="E29" i="12" s="1"/>
  <c r="B29" i="12"/>
  <c r="C29" i="12" s="1"/>
  <c r="B30" i="12"/>
  <c r="C30" i="12" s="1"/>
  <c r="F29" i="10"/>
  <c r="E29" i="10" s="1"/>
  <c r="F30" i="10"/>
  <c r="E30" i="10" s="1"/>
  <c r="B29" i="10"/>
  <c r="C29" i="10" s="1"/>
  <c r="B30" i="10"/>
  <c r="C30" i="10" s="1"/>
  <c r="F30" i="6"/>
  <c r="E30" i="6" s="1"/>
  <c r="F29" i="6"/>
  <c r="E29" i="6" s="1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P3" i="29"/>
  <c r="O3" i="29"/>
  <c r="P2" i="29"/>
  <c r="O2" i="29"/>
  <c r="AD6" i="29" s="1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P3" i="27"/>
  <c r="O3" i="27"/>
  <c r="P2" i="27"/>
  <c r="O2" i="27"/>
  <c r="P3" i="38" s="1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P3" i="25"/>
  <c r="O3" i="25"/>
  <c r="P2" i="25"/>
  <c r="O2" i="25"/>
  <c r="O3" i="38" s="1"/>
  <c r="O24" i="39" s="1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P3" i="23"/>
  <c r="O3" i="23"/>
  <c r="P2" i="23"/>
  <c r="O2" i="23"/>
  <c r="N3" i="38" s="1"/>
  <c r="N24" i="39" s="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P3" i="21"/>
  <c r="O3" i="21"/>
  <c r="P2" i="21"/>
  <c r="O2" i="21"/>
  <c r="M3" i="38" s="1"/>
  <c r="M24" i="39" s="1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P3" i="19"/>
  <c r="O3" i="19"/>
  <c r="P2" i="19"/>
  <c r="O2" i="19"/>
  <c r="L3" i="38" s="1"/>
  <c r="L24" i="39" s="1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P3" i="17"/>
  <c r="O3" i="17"/>
  <c r="P2" i="17"/>
  <c r="O2" i="17"/>
  <c r="K3" i="38" s="1"/>
  <c r="K24" i="39" s="1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P3" i="15"/>
  <c r="O3" i="15"/>
  <c r="P2" i="15"/>
  <c r="O2" i="15"/>
  <c r="P3" i="34" s="1"/>
  <c r="P24" i="35" s="1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P3" i="13"/>
  <c r="O3" i="13"/>
  <c r="P2" i="13"/>
  <c r="O2" i="13"/>
  <c r="O3" i="34" s="1"/>
  <c r="O24" i="35" s="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P3" i="11"/>
  <c r="O3" i="11"/>
  <c r="P2" i="11"/>
  <c r="O2" i="11"/>
  <c r="N3" i="34" s="1"/>
  <c r="N24" i="35" s="1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P3" i="9"/>
  <c r="O3" i="9"/>
  <c r="P2" i="9"/>
  <c r="O2" i="9"/>
  <c r="M3" i="34" s="1"/>
  <c r="M24" i="35" s="1"/>
  <c r="E34" i="2"/>
  <c r="E35" i="2"/>
  <c r="E36" i="2"/>
  <c r="E37" i="2"/>
  <c r="E38" i="2"/>
  <c r="E39" i="2"/>
  <c r="E40" i="2"/>
  <c r="E41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P3" i="2"/>
  <c r="O3" i="2"/>
  <c r="P2" i="2"/>
  <c r="O2" i="2"/>
  <c r="L3" i="34" s="1"/>
  <c r="R17" i="34" l="1"/>
  <c r="C10" i="36" s="1"/>
  <c r="R8" i="38"/>
  <c r="R5" i="38"/>
  <c r="C8" i="40" s="1"/>
  <c r="Q32" i="39"/>
  <c r="R15" i="38"/>
  <c r="R12" i="38"/>
  <c r="E9" i="40" s="1"/>
  <c r="R14" i="38"/>
  <c r="R11" i="38"/>
  <c r="C9" i="40" s="1"/>
  <c r="R9" i="38"/>
  <c r="R25" i="34"/>
  <c r="G11" i="36" s="1"/>
  <c r="R24" i="34"/>
  <c r="E11" i="36" s="1"/>
  <c r="R13" i="34"/>
  <c r="G9" i="36" s="1"/>
  <c r="R11" i="34"/>
  <c r="C9" i="36" s="1"/>
  <c r="R15" i="34"/>
  <c r="R9" i="34"/>
  <c r="E25" i="30"/>
  <c r="E25" i="22"/>
  <c r="E25" i="24"/>
  <c r="E25" i="28"/>
  <c r="R5" i="34"/>
  <c r="C8" i="36" s="1"/>
  <c r="R7" i="34"/>
  <c r="G8" i="36" s="1"/>
  <c r="R6" i="34"/>
  <c r="E8" i="36" s="1"/>
  <c r="Q35" i="35"/>
  <c r="Q43" i="35" s="1"/>
  <c r="R26" i="38"/>
  <c r="R19" i="38"/>
  <c r="G10" i="40" s="1"/>
  <c r="R20" i="38"/>
  <c r="Q32" i="35"/>
  <c r="R17" i="38"/>
  <c r="C10" i="40" s="1"/>
  <c r="R12" i="34"/>
  <c r="E9" i="36" s="1"/>
  <c r="Q63" i="35"/>
  <c r="L24" i="35"/>
  <c r="Q24" i="35" s="1"/>
  <c r="Q3" i="34"/>
  <c r="P24" i="39"/>
  <c r="Q24" i="39" s="1"/>
  <c r="Q3" i="38"/>
  <c r="V6" i="19"/>
  <c r="AH6" i="19"/>
  <c r="AD6" i="19"/>
  <c r="Z6" i="19"/>
  <c r="P4" i="11"/>
  <c r="V6" i="17"/>
  <c r="Z6" i="17"/>
  <c r="AH6" i="17"/>
  <c r="AD6" i="17"/>
  <c r="AH6" i="25"/>
  <c r="AD6" i="25"/>
  <c r="Z6" i="25"/>
  <c r="P4" i="27"/>
  <c r="V6" i="11"/>
  <c r="AH6" i="11"/>
  <c r="AD6" i="11"/>
  <c r="Z6" i="11"/>
  <c r="V6" i="9"/>
  <c r="AD6" i="9"/>
  <c r="Z6" i="9"/>
  <c r="AH6" i="9"/>
  <c r="V6" i="2"/>
  <c r="Z6" i="2"/>
  <c r="AH6" i="2"/>
  <c r="AD6" i="2"/>
  <c r="V6" i="15"/>
  <c r="AH6" i="15"/>
  <c r="Z6" i="15"/>
  <c r="AD6" i="15"/>
  <c r="V6" i="23"/>
  <c r="AD6" i="23"/>
  <c r="Z6" i="23"/>
  <c r="AH6" i="23"/>
  <c r="V6" i="13"/>
  <c r="AD6" i="13"/>
  <c r="Z6" i="13"/>
  <c r="AH6" i="13"/>
  <c r="V6" i="21"/>
  <c r="Z6" i="21"/>
  <c r="AH6" i="21"/>
  <c r="AD6" i="21"/>
  <c r="V6" i="29"/>
  <c r="AH6" i="29"/>
  <c r="Z6" i="29"/>
  <c r="V6" i="27"/>
  <c r="AD6" i="27"/>
  <c r="Z6" i="27"/>
  <c r="AH6" i="27"/>
  <c r="O4" i="25"/>
  <c r="V6" i="25"/>
  <c r="R3" i="13"/>
  <c r="O4" i="23"/>
  <c r="R3" i="27"/>
  <c r="R2" i="21"/>
  <c r="R3" i="11"/>
  <c r="O4" i="11"/>
  <c r="R3" i="25"/>
  <c r="O4" i="21"/>
  <c r="P4" i="9"/>
  <c r="O4" i="29"/>
  <c r="P4" i="19"/>
  <c r="P4" i="21"/>
  <c r="R3" i="21"/>
  <c r="O4" i="27"/>
  <c r="P4" i="29"/>
  <c r="R3" i="9"/>
  <c r="R3" i="15"/>
  <c r="R2" i="17"/>
  <c r="R2" i="19"/>
  <c r="P4" i="25"/>
  <c r="R3" i="29"/>
  <c r="O4" i="9"/>
  <c r="O4" i="13"/>
  <c r="P4" i="13"/>
  <c r="O4" i="2"/>
  <c r="R3" i="2"/>
  <c r="O4" i="17"/>
  <c r="P4" i="17"/>
  <c r="O4" i="19"/>
  <c r="P4" i="23"/>
  <c r="R2" i="27"/>
  <c r="R4" i="27" s="1"/>
  <c r="R2" i="29"/>
  <c r="P4" i="2"/>
  <c r="O4" i="15"/>
  <c r="R3" i="17"/>
  <c r="R3" i="23"/>
  <c r="P4" i="15"/>
  <c r="R3" i="19"/>
  <c r="R2" i="25"/>
  <c r="R4" i="25" s="1"/>
  <c r="R2" i="23"/>
  <c r="R2" i="15"/>
  <c r="R2" i="13"/>
  <c r="R4" i="13" s="1"/>
  <c r="R2" i="11"/>
  <c r="R2" i="9"/>
  <c r="R2" i="2"/>
  <c r="R22" i="34" l="1"/>
  <c r="B6" i="36" s="1"/>
  <c r="R4" i="34"/>
  <c r="B3" i="36" s="1"/>
  <c r="R10" i="34"/>
  <c r="B4" i="36" s="1"/>
  <c r="R16" i="34"/>
  <c r="B5" i="36" s="1"/>
  <c r="R10" i="38"/>
  <c r="B4" i="40" s="1"/>
  <c r="R22" i="38"/>
  <c r="B6" i="40" s="1"/>
  <c r="R16" i="38"/>
  <c r="B5" i="40" s="1"/>
  <c r="R4" i="38"/>
  <c r="B3" i="40" s="1"/>
  <c r="R4" i="21"/>
  <c r="R4" i="9"/>
  <c r="R4" i="15"/>
  <c r="R4" i="11"/>
  <c r="R4" i="17"/>
  <c r="R4" i="19"/>
  <c r="R4" i="29"/>
  <c r="R4" i="23"/>
  <c r="R4" i="2"/>
  <c r="H9" i="8" l="1"/>
  <c r="F30" i="26"/>
  <c r="E30" i="26" s="1"/>
  <c r="F29" i="26"/>
  <c r="E29" i="26" s="1"/>
  <c r="F28" i="26"/>
  <c r="E28" i="26" s="1"/>
  <c r="F27" i="26"/>
  <c r="E27" i="26" s="1"/>
  <c r="F26" i="26"/>
  <c r="E26" i="26" s="1"/>
  <c r="F26" i="28"/>
  <c r="E26" i="28" s="1"/>
  <c r="F27" i="28"/>
  <c r="E27" i="28" s="1"/>
  <c r="F28" i="28"/>
  <c r="E28" i="28" s="1"/>
  <c r="J17" i="8"/>
  <c r="F17" i="8"/>
  <c r="D17" i="8"/>
  <c r="B17" i="8"/>
  <c r="J8" i="8"/>
  <c r="H8" i="8"/>
  <c r="F8" i="8"/>
  <c r="D8" i="8"/>
  <c r="F26" i="10"/>
  <c r="E26" i="10" s="1"/>
  <c r="F27" i="10"/>
  <c r="E27" i="10" s="1"/>
  <c r="F28" i="10"/>
  <c r="E28" i="10" s="1"/>
  <c r="M17" i="8"/>
  <c r="L17" i="8"/>
  <c r="F28" i="30"/>
  <c r="E28" i="30" s="1"/>
  <c r="F27" i="30"/>
  <c r="E27" i="30" s="1"/>
  <c r="F26" i="30"/>
  <c r="E26" i="30" s="1"/>
  <c r="K17" i="8"/>
  <c r="B29" i="28"/>
  <c r="C29" i="28" s="1"/>
  <c r="C26" i="28"/>
  <c r="I17" i="8"/>
  <c r="H17" i="8"/>
  <c r="C26" i="26"/>
  <c r="G17" i="8"/>
  <c r="F28" i="24"/>
  <c r="E28" i="24" s="1"/>
  <c r="F27" i="24"/>
  <c r="E27" i="24" s="1"/>
  <c r="F26" i="24"/>
  <c r="E26" i="24" s="1"/>
  <c r="C26" i="24"/>
  <c r="E17" i="8"/>
  <c r="F28" i="22"/>
  <c r="E28" i="22" s="1"/>
  <c r="F27" i="22"/>
  <c r="E27" i="22" s="1"/>
  <c r="F26" i="22"/>
  <c r="E26" i="22" s="1"/>
  <c r="C17" i="8"/>
  <c r="F28" i="20"/>
  <c r="E28" i="20" s="1"/>
  <c r="F27" i="20"/>
  <c r="E27" i="20" s="1"/>
  <c r="F26" i="20"/>
  <c r="E26" i="20" s="1"/>
  <c r="C26" i="20"/>
  <c r="M8" i="8"/>
  <c r="L8" i="8"/>
  <c r="F28" i="18"/>
  <c r="E28" i="18" s="1"/>
  <c r="F27" i="18"/>
  <c r="E27" i="18" s="1"/>
  <c r="F26" i="18"/>
  <c r="E26" i="18" s="1"/>
  <c r="C26" i="18"/>
  <c r="K8" i="8"/>
  <c r="B29" i="16"/>
  <c r="C29" i="16" s="1"/>
  <c r="F28" i="16"/>
  <c r="E28" i="16" s="1"/>
  <c r="F27" i="16"/>
  <c r="E27" i="16" s="1"/>
  <c r="F26" i="16"/>
  <c r="E26" i="16" s="1"/>
  <c r="I8" i="8"/>
  <c r="F28" i="14"/>
  <c r="E28" i="14" s="1"/>
  <c r="F27" i="14"/>
  <c r="E27" i="14" s="1"/>
  <c r="F26" i="14"/>
  <c r="E26" i="14" s="1"/>
  <c r="C26" i="14"/>
  <c r="G8" i="8"/>
  <c r="F28" i="12"/>
  <c r="E28" i="12" s="1"/>
  <c r="F27" i="12"/>
  <c r="E27" i="12" s="1"/>
  <c r="F26" i="12"/>
  <c r="E26" i="12" s="1"/>
  <c r="C26" i="12"/>
  <c r="E8" i="8"/>
  <c r="C8" i="8"/>
  <c r="B24" i="12" l="1"/>
  <c r="C24" i="12" s="1"/>
  <c r="C25" i="12" s="1"/>
  <c r="B24" i="20"/>
  <c r="C24" i="20" s="1"/>
  <c r="C25" i="20" s="1"/>
  <c r="B24" i="28"/>
  <c r="C24" i="28" s="1"/>
  <c r="C25" i="28" s="1"/>
  <c r="B24" i="22"/>
  <c r="C24" i="22" s="1"/>
  <c r="C25" i="22" s="1"/>
  <c r="B24" i="24"/>
  <c r="C24" i="24" s="1"/>
  <c r="C25" i="24" s="1"/>
  <c r="B24" i="30"/>
  <c r="C24" i="30" s="1"/>
  <c r="C25" i="30" s="1"/>
  <c r="B24" i="10"/>
  <c r="C24" i="10" s="1"/>
  <c r="C25" i="10" s="1"/>
  <c r="B24" i="14"/>
  <c r="C24" i="14" s="1"/>
  <c r="C25" i="14" s="1"/>
  <c r="B24" i="16"/>
  <c r="C24" i="16" s="1"/>
  <c r="C25" i="16" s="1"/>
  <c r="B24" i="18"/>
  <c r="C24" i="18" s="1"/>
  <c r="C25" i="18" s="1"/>
  <c r="B24" i="26"/>
  <c r="C24" i="26" s="1"/>
  <c r="C25" i="26" s="1"/>
  <c r="I9" i="8"/>
  <c r="I18" i="8"/>
  <c r="K18" i="8"/>
  <c r="M18" i="8"/>
  <c r="C9" i="8"/>
  <c r="J18" i="8"/>
  <c r="J9" i="8"/>
  <c r="F31" i="24"/>
  <c r="E9" i="8"/>
  <c r="F9" i="8"/>
  <c r="C18" i="8"/>
  <c r="L9" i="8"/>
  <c r="F18" i="8"/>
  <c r="D9" i="8"/>
  <c r="D18" i="8"/>
  <c r="H18" i="8"/>
  <c r="L18" i="8"/>
  <c r="G9" i="8"/>
  <c r="K9" i="8"/>
  <c r="M9" i="8"/>
  <c r="B18" i="8"/>
  <c r="E18" i="8"/>
  <c r="G18" i="8"/>
  <c r="F31" i="12"/>
  <c r="B31" i="22"/>
  <c r="B31" i="10"/>
  <c r="B31" i="30"/>
  <c r="F31" i="20"/>
  <c r="B31" i="16"/>
  <c r="F25" i="16"/>
  <c r="C31" i="18"/>
  <c r="F31" i="14"/>
  <c r="F31" i="18"/>
  <c r="C31" i="14"/>
  <c r="B25" i="22"/>
  <c r="F25" i="22"/>
  <c r="E31" i="14"/>
  <c r="C31" i="12"/>
  <c r="B25" i="20"/>
  <c r="C31" i="20"/>
  <c r="C31" i="24"/>
  <c r="B9" i="8"/>
  <c r="C26" i="30"/>
  <c r="C31" i="30" s="1"/>
  <c r="F31" i="30"/>
  <c r="E31" i="30"/>
  <c r="C31" i="28"/>
  <c r="F25" i="28"/>
  <c r="B31" i="28"/>
  <c r="F31" i="28"/>
  <c r="C31" i="26"/>
  <c r="O17" i="8"/>
  <c r="F31" i="26"/>
  <c r="F25" i="26"/>
  <c r="B25" i="24"/>
  <c r="F25" i="24"/>
  <c r="E31" i="24"/>
  <c r="N17" i="8"/>
  <c r="F31" i="22"/>
  <c r="C26" i="22"/>
  <c r="C31" i="22" s="1"/>
  <c r="E31" i="22"/>
  <c r="F25" i="20"/>
  <c r="E31" i="20"/>
  <c r="F25" i="18"/>
  <c r="E31" i="18"/>
  <c r="E31" i="16"/>
  <c r="F31" i="16"/>
  <c r="C26" i="16"/>
  <c r="C31" i="16" s="1"/>
  <c r="F25" i="14"/>
  <c r="B25" i="12"/>
  <c r="F25" i="12"/>
  <c r="E31" i="12"/>
  <c r="E31" i="10"/>
  <c r="C26" i="10"/>
  <c r="C31" i="10" s="1"/>
  <c r="F31" i="10"/>
  <c r="F25" i="10"/>
  <c r="O8" i="8"/>
  <c r="E31" i="26"/>
  <c r="E31" i="28"/>
  <c r="B25" i="28"/>
  <c r="B25" i="10"/>
  <c r="B25" i="26"/>
  <c r="B31" i="26"/>
  <c r="B31" i="24"/>
  <c r="B31" i="20"/>
  <c r="B25" i="18"/>
  <c r="B31" i="18"/>
  <c r="B25" i="16"/>
  <c r="B25" i="14"/>
  <c r="B31" i="14"/>
  <c r="B31" i="12"/>
  <c r="E32" i="16" l="1"/>
  <c r="E34" i="16" s="1"/>
  <c r="E41" i="16" s="1"/>
  <c r="E32" i="28"/>
  <c r="E34" i="28" s="1"/>
  <c r="E41" i="28" s="1"/>
  <c r="E32" i="24"/>
  <c r="E34" i="24" s="1"/>
  <c r="E41" i="24" s="1"/>
  <c r="E32" i="12"/>
  <c r="E34" i="12" s="1"/>
  <c r="E41" i="12" s="1"/>
  <c r="E32" i="30"/>
  <c r="E34" i="30" s="1"/>
  <c r="E41" i="30" s="1"/>
  <c r="E32" i="18"/>
  <c r="E34" i="18" s="1"/>
  <c r="E41" i="18" s="1"/>
  <c r="C32" i="24"/>
  <c r="C32" i="14"/>
  <c r="L5" i="8"/>
  <c r="C32" i="26"/>
  <c r="J5" i="8"/>
  <c r="C32" i="10"/>
  <c r="F32" i="24"/>
  <c r="G6" i="8"/>
  <c r="O9" i="8"/>
  <c r="N18" i="8"/>
  <c r="O18" i="8"/>
  <c r="C26" i="8"/>
  <c r="L6" i="8"/>
  <c r="N9" i="8"/>
  <c r="B15" i="8"/>
  <c r="F32" i="12"/>
  <c r="E15" i="8"/>
  <c r="J15" i="8"/>
  <c r="E6" i="8"/>
  <c r="H15" i="8"/>
  <c r="E32" i="22"/>
  <c r="E34" i="22" s="1"/>
  <c r="E41" i="22" s="1"/>
  <c r="F32" i="20"/>
  <c r="F32" i="26"/>
  <c r="I14" i="8"/>
  <c r="F32" i="18"/>
  <c r="M6" i="8"/>
  <c r="H6" i="8"/>
  <c r="I6" i="8"/>
  <c r="F32" i="14"/>
  <c r="G14" i="8"/>
  <c r="E14" i="8"/>
  <c r="K6" i="8"/>
  <c r="F6" i="8"/>
  <c r="B32" i="10"/>
  <c r="E32" i="10"/>
  <c r="E34" i="10" s="1"/>
  <c r="E41" i="10" s="1"/>
  <c r="M15" i="8"/>
  <c r="F15" i="8"/>
  <c r="E32" i="20"/>
  <c r="E34" i="20" s="1"/>
  <c r="E41" i="20" s="1"/>
  <c r="C14" i="8"/>
  <c r="B32" i="12"/>
  <c r="G5" i="8"/>
  <c r="E32" i="26"/>
  <c r="E34" i="26" s="1"/>
  <c r="E41" i="26" s="1"/>
  <c r="B32" i="28"/>
  <c r="B32" i="22"/>
  <c r="F32" i="22"/>
  <c r="L15" i="8"/>
  <c r="M14" i="8"/>
  <c r="B32" i="30"/>
  <c r="F32" i="30"/>
  <c r="F32" i="28"/>
  <c r="K14" i="8"/>
  <c r="B32" i="26"/>
  <c r="B32" i="24"/>
  <c r="G15" i="8"/>
  <c r="D15" i="8"/>
  <c r="B14" i="8"/>
  <c r="B32" i="20"/>
  <c r="C15" i="8"/>
  <c r="C32" i="20"/>
  <c r="B32" i="18"/>
  <c r="M5" i="8"/>
  <c r="J6" i="8"/>
  <c r="B32" i="16"/>
  <c r="K5" i="8"/>
  <c r="F32" i="16"/>
  <c r="E32" i="14"/>
  <c r="E34" i="14" s="1"/>
  <c r="E41" i="14" s="1"/>
  <c r="B32" i="14"/>
  <c r="I5" i="8"/>
  <c r="C32" i="12"/>
  <c r="F5" i="8"/>
  <c r="D6" i="8"/>
  <c r="F32" i="10"/>
  <c r="I15" i="8"/>
  <c r="K15" i="8"/>
  <c r="E5" i="8"/>
  <c r="J14" i="8" l="1"/>
  <c r="J16" i="8" s="1"/>
  <c r="L14" i="8"/>
  <c r="L16" i="8" s="1"/>
  <c r="D14" i="8"/>
  <c r="D16" i="8" s="1"/>
  <c r="C32" i="22"/>
  <c r="B41" i="22" s="1"/>
  <c r="C32" i="18"/>
  <c r="B41" i="18" s="1"/>
  <c r="C32" i="28"/>
  <c r="B41" i="28" s="1"/>
  <c r="C32" i="30"/>
  <c r="B34" i="30" s="1"/>
  <c r="F14" i="8"/>
  <c r="F16" i="8" s="1"/>
  <c r="H5" i="8"/>
  <c r="H7" i="8" s="1"/>
  <c r="D5" i="8"/>
  <c r="D7" i="8" s="1"/>
  <c r="C32" i="16"/>
  <c r="B34" i="16" s="1"/>
  <c r="H14" i="8"/>
  <c r="H16" i="8" s="1"/>
  <c r="G7" i="8"/>
  <c r="B41" i="12"/>
  <c r="B34" i="12"/>
  <c r="B41" i="26"/>
  <c r="B34" i="26"/>
  <c r="B41" i="10"/>
  <c r="B34" i="10"/>
  <c r="B41" i="20"/>
  <c r="B34" i="20"/>
  <c r="B41" i="24"/>
  <c r="B34" i="24"/>
  <c r="B41" i="14"/>
  <c r="B34" i="14"/>
  <c r="B27" i="8"/>
  <c r="C27" i="8"/>
  <c r="L7" i="8"/>
  <c r="J7" i="8"/>
  <c r="E16" i="8"/>
  <c r="E7" i="8"/>
  <c r="K16" i="8"/>
  <c r="I16" i="8"/>
  <c r="G16" i="8"/>
  <c r="F7" i="8"/>
  <c r="N15" i="8"/>
  <c r="M16" i="8"/>
  <c r="M19" i="8" s="1"/>
  <c r="O14" i="8"/>
  <c r="C16" i="8"/>
  <c r="B16" i="8"/>
  <c r="M7" i="8"/>
  <c r="M10" i="8" s="1"/>
  <c r="K7" i="8"/>
  <c r="I7" i="8"/>
  <c r="O15" i="8"/>
  <c r="B34" i="22" l="1"/>
  <c r="B34" i="18"/>
  <c r="B34" i="28"/>
  <c r="D42" i="26"/>
  <c r="B41" i="30"/>
  <c r="D42" i="30" s="1"/>
  <c r="D42" i="20"/>
  <c r="B41" i="16"/>
  <c r="D42" i="16" s="1"/>
  <c r="N14" i="8"/>
  <c r="N16" i="8" s="1"/>
  <c r="N19" i="8" s="1"/>
  <c r="D42" i="24"/>
  <c r="D42" i="28"/>
  <c r="D42" i="10"/>
  <c r="D42" i="22"/>
  <c r="D42" i="12"/>
  <c r="D42" i="14"/>
  <c r="D42" i="18"/>
  <c r="O16" i="8"/>
  <c r="O19" i="8" s="1"/>
  <c r="F27" i="6"/>
  <c r="E27" i="6" s="1"/>
  <c r="F28" i="6"/>
  <c r="E28" i="6" s="1"/>
  <c r="F26" i="6"/>
  <c r="E26" i="6" s="1"/>
  <c r="F11" i="6"/>
  <c r="E11" i="6" s="1"/>
  <c r="F12" i="6"/>
  <c r="E12" i="6" s="1"/>
  <c r="F13" i="6"/>
  <c r="E13" i="6" s="1"/>
  <c r="F14" i="6"/>
  <c r="E14" i="6" s="1"/>
  <c r="F15" i="6"/>
  <c r="E15" i="6" s="1"/>
  <c r="F16" i="6"/>
  <c r="E16" i="6" s="1"/>
  <c r="F17" i="6"/>
  <c r="E17" i="6" s="1"/>
  <c r="F18" i="6"/>
  <c r="E18" i="6" s="1"/>
  <c r="F19" i="6"/>
  <c r="E19" i="6" s="1"/>
  <c r="F10" i="6"/>
  <c r="E10" i="6" s="1"/>
  <c r="E9" i="6"/>
  <c r="E8" i="6"/>
  <c r="E7" i="6"/>
  <c r="E6" i="6"/>
  <c r="B30" i="6"/>
  <c r="C30" i="6" s="1"/>
  <c r="B29" i="6"/>
  <c r="C29" i="6" s="1"/>
  <c r="E5" i="6" l="1"/>
  <c r="E25" i="6" s="1"/>
  <c r="E31" i="6"/>
  <c r="F31" i="6"/>
  <c r="F25" i="6"/>
  <c r="C7" i="6"/>
  <c r="C8" i="6"/>
  <c r="C9" i="6"/>
  <c r="B10" i="6"/>
  <c r="C10" i="6" s="1"/>
  <c r="E32" i="6" l="1"/>
  <c r="E34" i="6" s="1"/>
  <c r="E41" i="6" s="1"/>
  <c r="F32" i="6"/>
  <c r="B8" i="8"/>
  <c r="N8" i="8" s="1"/>
  <c r="B26" i="8" s="1"/>
  <c r="C31" i="6"/>
  <c r="B31" i="6"/>
  <c r="C6" i="8" s="1"/>
  <c r="O6" i="8" s="1"/>
  <c r="C24" i="8" s="1"/>
  <c r="B6" i="8" l="1"/>
  <c r="N6" i="8" l="1"/>
  <c r="B24" i="8" s="1"/>
  <c r="C6" i="6"/>
  <c r="B24" i="6" l="1"/>
  <c r="C24" i="6" s="1"/>
  <c r="C25" i="6" s="1"/>
  <c r="B25" i="6"/>
  <c r="C5" i="8" s="1"/>
  <c r="C32" i="6" l="1"/>
  <c r="B32" i="6"/>
  <c r="C7" i="8"/>
  <c r="O5" i="8"/>
  <c r="B5" i="8" l="1"/>
  <c r="N5" i="8" s="1"/>
  <c r="B23" i="8" s="1"/>
  <c r="B25" i="8" s="1"/>
  <c r="B41" i="6"/>
  <c r="D42" i="6" s="1"/>
  <c r="B34" i="6"/>
  <c r="C23" i="8"/>
  <c r="O7" i="8"/>
  <c r="O10" i="8" s="1"/>
  <c r="B7" i="8" l="1"/>
  <c r="N7" i="8" s="1"/>
  <c r="N10" i="8" s="1"/>
  <c r="C25" i="8"/>
  <c r="C28" i="8" s="1"/>
  <c r="B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982CEE8E-769E-4C5F-B7DC-7D7D02CB9BA5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4" authorId="0" shapeId="0" xr:uid="{F260EE3D-1197-4219-920F-C250F3699C4C}">
      <text>
        <r>
          <rPr>
            <b/>
            <sz val="16"/>
            <color indexed="81"/>
            <rFont val="MS P ゴシック"/>
            <family val="3"/>
            <charset val="128"/>
          </rPr>
          <t>年間総売上高を表示</t>
        </r>
      </text>
    </comment>
    <comment ref="T5" authorId="0" shapeId="0" xr:uid="{22D467DE-3CC5-4091-A430-CBC759D392CA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40C1AE20-A809-4A85-B3A3-3911F2C2EE9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46569B22-9402-4B4D-A16D-D02530B9131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01C29C9F-2066-4891-9AD0-10F60DC76DE7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CCED8108-C2B7-4B06-B6A9-B622A6850B8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A6B5C5B3-817E-412F-A88D-C1FE8D4C4EA2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4465ECA4-4F36-4D37-8DBB-5035847E62E3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A0EE3F57-EEFD-4714-A60A-4E1EBA7AA006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7474F24D-BC00-4439-8438-8DB2FCA1B6D7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6D57F275-BCCE-4780-828C-04A75F662DDB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AA0453CB-16A3-4C2F-99FB-1D578A7F38D5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8DA9497D-4058-442E-A0DE-7BD2FF87E225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EFD29808-39A5-4EF9-AAEA-69D693510FD8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L6" authorId="0" shapeId="0" xr:uid="{5E33789B-3271-4912-93A0-C84516777B92}">
      <text>
        <r>
          <rPr>
            <b/>
            <sz val="16"/>
            <color indexed="81"/>
            <rFont val="MS P ゴシック"/>
            <family val="3"/>
            <charset val="128"/>
          </rPr>
          <t>回答済み：◯
回答待ち：△
未照会：✕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P6" authorId="0" shapeId="0" xr:uid="{5C35B5BD-7F3F-45BB-8A6E-24C37E51CA81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R6" authorId="0" shapeId="0" xr:uid="{A27F35AF-6119-4254-A9A2-51D709D89181}">
      <text>
        <r>
          <rPr>
            <b/>
            <sz val="16"/>
            <color indexed="81"/>
            <rFont val="MS P ゴシック"/>
            <family val="3"/>
            <charset val="128"/>
          </rPr>
          <t>回答済み：◯
回答待ち：△
未照会：✕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" authorId="0" shapeId="0" xr:uid="{4BEC1B01-4CFE-4A50-8A82-B2B7B286299F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9646BC6E-C0EC-4D19-AB50-4B1B056E84DB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3ABF6228-34C7-41D3-AD6D-3C7C05AAA1D0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7C86C541-ACAA-4506-BEFC-E65637F2231A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DBA2B3AC-8BB4-4A84-9F36-7052420DA2D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661861DB-36B4-4FD5-BCA3-49508F73070D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19C591AF-5EB5-4FA8-AF4C-F4EB7A57FE0A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110CF8DD-7541-4463-9EC5-961E4510991B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64710B1D-3317-4E2E-80A0-55FD26F4D073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B7504509-C11E-4E83-83B3-D9A96D2AD646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ACEE3962-2756-4880-8B1A-6C8009D0B9F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9FD3A94A-142A-4488-ABE1-D976244400F0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0C571BB6-A76A-40D9-8610-26F2F5527EF7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7165FFBD-CCA4-41EB-BA3D-AF6EBBEE4E26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B575F208-9DD5-46B2-A1CA-B37B7C07F4CD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18B65FA8-254E-42E1-ADD1-831E09BE8784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0C5C1071-F170-4A93-9F0D-CFFD279DBC87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B69DDC8D-BC9C-46FD-BF5A-F2962D12F732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5AC348CE-1262-4F71-9047-DC0A3AD612E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FBCF3636-1458-41C4-9097-438B170CACB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E98FAE19-2303-4185-9AFB-F8A44FB966F9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19AA4E3B-7CB8-4D44-A082-8D2E525813F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406A60BD-B441-424A-BB8E-19F87334DEC7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2D6F1725-D97A-40FF-93B5-5144CE847CBE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C213A1FA-580F-43CB-81CB-57D91E4C444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E1F2348B-13BC-470E-82C6-5F557413BA19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79F5FB37-1A70-4BA9-A0D9-3EE0FAA93A4B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7A14DA68-B278-44E0-8A95-0E88FD501F19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DA783CD3-0DB1-4FD8-9035-333D64A9A1EB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0038FDBD-E2DF-49E0-9CE7-9E615BFAB179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9A6B1128-4F93-4850-AF85-4D85CF24BE2E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A30354A1-D6BA-4735-AA95-E848B4F70873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B70DBE0C-D706-42CD-8370-AA354FC2F11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DD9DD296-C141-4A86-93C9-0788AEC43B53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778F8548-B934-4626-AA53-413362AC768F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641845A7-C59E-48B0-8A27-0550E90DED0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FC66A250-55F3-463D-B277-C4CE2D5CECE3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4C58ABBC-2C90-4327-B2D4-72D706491D34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34540925-C388-4F61-895A-3B2C896AFBD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7E291115-F159-4AC2-BFF7-464DE6F533B3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DB872A39-13C0-4C0C-8E2C-ACC6F6B8FC22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E0745AE0-8979-4B84-8C20-48DB36535232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CA3AD042-B26B-48E1-9E31-4D80D2948B6C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F8643740-1126-4D03-9BB5-9F13A70C29EB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C41BED89-3DA2-45AF-BCB3-A4E7FA873D19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B942205F-E7C6-4DCE-9DE8-726523AC25AD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5BC00321-A126-4A4F-B216-D8F9EDAF272E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F38AEE0A-3306-4E23-9EDF-0E55DEABC27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533AB23A-B688-47D3-BEED-C7034E0AEBA0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EBA58293-2334-43D4-9A67-4156F431B259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AD39D338-AC27-4A66-879C-F5C2304548A0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D10B5B61-7CD6-4B2D-81AA-FF4D0C1CBBD5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34BA3A47-9FE0-481C-9467-DC7A285AE2D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731F8DCC-B8CF-414B-AD67-D3B1BE94B9BE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34B3DDA7-CCD2-49D3-9F61-8CBFB1D3EC05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5C87EA75-B7E3-46F6-BFA9-355252B603D2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4491226D-7778-4AE5-AE87-CA212A439723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42FE2AAC-8C5B-46C2-B170-8D85E481BA5C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729C78ED-33C8-4A5F-BC13-275A354F5E33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F728EC8F-0FD7-497A-92CC-B6E3698A788D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0771F60A-9D2C-4236-832E-B7959ECCF9A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84C76370-1437-4195-8049-D01A9BC59C63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D8C2F690-6A57-444F-BED3-654A70AF8FD2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ED7FCC1E-4EA7-4281-97B8-1850A8666BD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DCF833E7-5A50-4A11-8892-2F53949D3864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3FB4A7EC-5571-421B-8214-0E55A8B1434D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759B3431-FFD4-41BB-850A-DFC45F07754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F07BDE26-5ECE-46D2-B8F4-3AECEBB268DE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C27AE59E-7736-4DA6-9C1A-484E4145BD63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AE5FBDFF-3E16-48C0-83E1-6185C227C959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779E1E11-0E98-4116-9A45-2E7673819633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36FF1317-05BB-4105-9FEC-8BAD8A573700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1F4775B3-DE22-4848-81DD-95471BCD2DF2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390AF9F6-1BB9-4FDF-BA16-24A9A094A2DE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9DAE9AAE-ED9B-484D-819F-BD3CE590617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ABDCFE37-F249-44B7-82F9-4FE8E02F8BD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DF656B30-DD0B-4AA4-B5F4-AE6DDAF6D1D3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36293671-DEA6-41D4-B6B8-844DE9EFB32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EC0E5C5A-6100-4D10-9526-C7DEEE5C8578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DC37A5C4-9CB0-4D6F-9E8B-31FD28BD1577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09DAB1E7-1819-4CA6-A76B-5390CEE1B0DD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3572E8FF-A2A6-4BD4-AD93-48005521EBD2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790B44C0-076E-4433-B76D-45456ADBF42B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2D432CF9-2D0C-4757-82F9-C79698C0A9BD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EC9384E3-576E-4082-B303-BC3C3A28C111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767C2A0D-6676-403B-A1E6-BC3DE55FA657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585EC61D-0E6F-4B72-909B-FB01E9695DF7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19754679-0F81-48AA-ABC7-255BE0620549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33924FBE-4AFB-4316-A53A-DA8ED42BCA1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3D119F37-03CF-4FE9-86C0-621ACD2AEAA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87F09573-E6FA-42B0-8BC8-05DA0EC60E92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0979DC07-4775-48A3-9AA7-6DAD75FAFD9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74534D22-B683-4C60-8302-D0DAE9F78FEE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51EC115C-2A0F-4694-A28E-DC1C7CFF670B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874DF60B-B207-4A5B-B961-6DD9A4819DDF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AA551E6C-094E-4E45-BB3A-554DFF2B4E2F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D01BFF35-C646-4E61-86A2-6C33D4068A39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04226C63-6F2B-4BDB-8E43-9E30633E5903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E71E3972-C74C-4423-9E35-72F5D1672BC7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A5D3D7C2-3BCC-4CCA-AD1A-9EEE3FF4AA24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42AD5203-65BB-4731-9929-520DC4520935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AB810DAA-2705-4898-93E7-CBAD2BB4A2D4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C7F1D2EC-64AD-46E9-A323-A91D917ACE2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724A7020-3B04-43AC-91A4-B7A9422083E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7F713823-BC0D-4543-9933-018DDD6C643B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65FD62F8-0134-444F-BCEA-9B65E2D2A1C6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7056B520-D6B2-4598-8A3F-EDBFD3CDF39B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6C7256FE-1CCA-46F5-AC70-8769B056E2A6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E1DC8A89-37E1-4B9D-8DA2-11C7C19B6C72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839FBD55-B015-4115-B7BF-3114EF3C42C2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C253E38B-7866-465E-A3E3-9CEAF2F9406B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26EAB5B0-4B12-4098-BBCC-F73D8DD93B5A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D3787F89-1BEC-4B1C-B0F1-6DF1BB431380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07F69B74-F5F1-4A74-B1D4-A1500C4A4D66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36347E08-6AD1-496D-88B6-B54D4EB8B03C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DBF342AC-4186-4B58-A9DC-AA04E5A29F6F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D705C194-8362-4121-B946-F08A1FD0816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DFA081B1-10A1-4034-B24D-70A0864B096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DC57E9C7-2EC8-4B07-92C0-A4E49171E8A2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9B83F4C0-E521-4639-8A83-349AFC0F83F3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2CACAD2F-58BD-4288-BF52-218C88F973C7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D5F56148-E05A-4895-A941-0D0AA7FF6809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DD641941-EDCD-495F-BE64-411408AB028B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69616377-F8E4-41B8-8BB2-C29AF194DEE8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3A607279-B3C6-49BB-8D54-AB1D0CB9B2C3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81EC3511-AC4B-40BC-ADAC-342487AED9EC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379295E4-40E7-48D2-83A1-B0FC74F2AAC5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5234A425-2C6E-471B-9D75-8CF1FB839CBD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A58BCCDE-D344-464F-94D7-01933EB3176D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F33C1AB3-6208-4656-BC4E-61B71DA34DC2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77A7DD93-FADA-4C8E-980F-D3FB2A94A16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F9E161B2-086B-4072-9D25-E400ABB24D67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FB0153E3-6622-4369-9BA3-8F81B7D8AD11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C6061ADA-3204-4C9E-B301-BDEA3704688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C3787F13-7743-4239-8CBF-93AA030B4E76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7F114E8F-CAE3-4B20-A0CF-4CF12072C26E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FC1219C4-51DF-44B8-81A9-B725E89416B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E69F54DF-FCAE-4C1D-B83F-CD7A7AEBFFD1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E43A49C8-CF0B-4A5B-8775-D443EF9898EB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8F39F8D4-2EDE-48BB-8C1E-AED904005C22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AD25991C-8208-4054-B73B-8C9683605FCE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2FB05118-23D2-4FDA-BF4F-59D6A9B9B1F9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BC9D5ED6-735F-4638-882F-2CF5E3CA4160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1DEC8959-7420-416B-BAE2-7E5CE9B72726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359F5A22-9397-4D76-898C-B113F1B3E6E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7D4245EA-69BE-4975-92E4-E887F32068E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C8B8C42C-065F-4C37-BC02-C9F0F1576421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A8E9C7C8-369C-4121-9C9C-683D45EAF8B1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68350A8F-57CB-4A82-A2CB-A57F9C0D8E9A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7E9E2EFC-B90B-4BC3-B3E1-FD02B4DEEAB5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BBF20B05-94AC-4314-B49E-925AD907E3CD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3084361E-2713-471A-AFC7-A8A6C8789B0A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65E9EFC5-8F62-4BBF-ABB8-DD16990122AE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C9DA917C-DB54-4CE5-A0A4-151B61AAB1F2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E8B9752B-6C5E-4FFB-9378-DD1E91A350CE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76F976B3-FFF9-4AD3-8BAD-3DA3A2F080E7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" authorId="0" shapeId="0" xr:uid="{02F26529-95B2-45E4-9D45-75C743B844BF}">
      <text>
        <r>
          <rPr>
            <b/>
            <sz val="16"/>
            <color indexed="81"/>
            <rFont val="MS P ゴシック"/>
            <family val="3"/>
            <charset val="128"/>
          </rPr>
          <t>月遅れの件数も含む</t>
        </r>
      </text>
    </comment>
    <comment ref="T5" authorId="0" shapeId="0" xr:uid="{CFF2EFEE-538F-4809-97B4-45D1F24D4BE5}">
      <text>
        <r>
          <rPr>
            <b/>
            <sz val="16"/>
            <color indexed="81"/>
            <rFont val="MS P ゴシック"/>
            <family val="3"/>
            <charset val="128"/>
          </rPr>
          <t>※提供表送信：</t>
        </r>
        <r>
          <rPr>
            <b/>
            <sz val="16"/>
            <color indexed="12"/>
            <rFont val="MS P ゴシック"/>
            <family val="3"/>
            <charset val="128"/>
          </rPr>
          <t>青色</t>
        </r>
        <r>
          <rPr>
            <b/>
            <sz val="16"/>
            <color indexed="81"/>
            <rFont val="MS P ゴシック"/>
            <family val="3"/>
            <charset val="128"/>
          </rPr>
          <t>に塗り替え
実績受け取り：</t>
        </r>
        <r>
          <rPr>
            <b/>
            <sz val="16"/>
            <color indexed="13"/>
            <rFont val="MS P ゴシック"/>
            <family val="3"/>
            <charset val="128"/>
          </rPr>
          <t>黄色</t>
        </r>
        <r>
          <rPr>
            <b/>
            <sz val="16"/>
            <color indexed="8"/>
            <rFont val="MS P ゴシック"/>
            <family val="3"/>
            <charset val="128"/>
          </rPr>
          <t>に塗り替え</t>
        </r>
        <r>
          <rPr>
            <sz val="9"/>
            <color indexed="13"/>
            <rFont val="MS P ゴシック"/>
            <family val="3"/>
            <charset val="128"/>
          </rPr>
          <t xml:space="preserve">
</t>
        </r>
      </text>
    </comment>
    <comment ref="C6" authorId="0" shapeId="0" xr:uid="{FF4547F0-1BD9-483C-850C-4C3CAB3C4B3B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要介護１・２：黒色
</t>
        </r>
        <r>
          <rPr>
            <b/>
            <sz val="16"/>
            <color indexed="10"/>
            <rFont val="MS P ゴシック"/>
            <family val="3"/>
            <charset val="128"/>
          </rPr>
          <t>要介護３・４・５：赤色</t>
        </r>
      </text>
    </comment>
    <comment ref="E6" authorId="0" shapeId="0" xr:uid="{206468ED-86F5-4D9A-AB39-968CC5736116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年齢は自動計算
</t>
        </r>
        <r>
          <rPr>
            <b/>
            <sz val="16"/>
            <color indexed="53"/>
            <rFont val="MS P ゴシック"/>
            <family val="3"/>
            <charset val="128"/>
          </rPr>
          <t>65歳未満は赤色で表示</t>
        </r>
      </text>
    </comment>
    <comment ref="H6" authorId="0" shapeId="0" xr:uid="{D977D684-A793-4F62-8E95-ADF4190E9D0E}">
      <text>
        <r>
          <rPr>
            <b/>
            <sz val="16"/>
            <color theme="1"/>
            <rFont val="游ゴシック"/>
            <family val="3"/>
            <charset val="128"/>
            <scheme val="minor"/>
          </rPr>
          <t xml:space="preserve">要介護1・2：黒色
</t>
        </r>
        <r>
          <rPr>
            <b/>
            <sz val="16"/>
            <color indexed="10"/>
            <rFont val="游ゴシック"/>
            <family val="3"/>
            <charset val="128"/>
            <scheme val="minor"/>
          </rPr>
          <t>要介護3・4・5：赤色</t>
        </r>
      </text>
    </comment>
    <comment ref="I6" authorId="0" shapeId="0" xr:uid="{913E8F9E-9822-49D8-8AFA-DFA0698FC6BF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１割：黒色
</t>
        </r>
        <r>
          <rPr>
            <b/>
            <sz val="16"/>
            <color indexed="10"/>
            <rFont val="MS P ゴシック"/>
            <family val="3"/>
            <charset val="128"/>
          </rPr>
          <t>２割・３割・みなし2号：赤色</t>
        </r>
      </text>
    </comment>
    <comment ref="L6" authorId="0" shapeId="0" xr:uid="{94808CF7-8351-4D17-84F1-FFBFCC009DA9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</t>
        </r>
        <r>
          <rPr>
            <b/>
            <sz val="16"/>
            <color indexed="8"/>
            <rFont val="MS P ゴシック"/>
            <family val="3"/>
            <charset val="128"/>
          </rPr>
          <t>赤色</t>
        </r>
      </text>
    </comment>
    <comment ref="O6" authorId="0" shapeId="0" xr:uid="{A7396D01-45D7-475A-B00D-2988B51B6C31}">
      <text>
        <r>
          <rPr>
            <b/>
            <sz val="16"/>
            <color indexed="81"/>
            <rFont val="MS P ゴシック"/>
            <family val="3"/>
            <charset val="128"/>
          </rPr>
          <t>来月申請：青色
今月申請：黄色
先月申請：赤色</t>
        </r>
      </text>
    </comment>
    <comment ref="P6" authorId="0" shapeId="0" xr:uid="{426FCA02-C95B-4EC3-9123-A5A4EAB7A92B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ケアプランを作成したら◯を付ける
</t>
        </r>
      </text>
    </comment>
    <comment ref="Q6" authorId="0" shapeId="0" xr:uid="{72E690CC-5B48-4D69-81A4-F5B36662F02F}">
      <text>
        <r>
          <rPr>
            <b/>
            <sz val="16"/>
            <color indexed="81"/>
            <rFont val="MS P ゴシック"/>
            <family val="3"/>
            <charset val="128"/>
          </rPr>
          <t>アセスメントシートを作成したら◯を付ける</t>
        </r>
      </text>
    </comment>
    <comment ref="R6" authorId="0" shapeId="0" xr:uid="{9AC8AB2A-8404-40A0-8094-91FC413DFA23}">
      <text>
        <r>
          <rPr>
            <b/>
            <sz val="16"/>
            <color indexed="81"/>
            <rFont val="MS P ゴシック"/>
            <family val="3"/>
            <charset val="128"/>
          </rPr>
          <t>今月のモニタリング実施日を記入</t>
        </r>
      </text>
    </comment>
    <comment ref="S6" authorId="0" shapeId="0" xr:uid="{C8971E04-2B52-4D13-99CF-D89AACEEA5FF}">
      <text>
        <r>
          <rPr>
            <b/>
            <sz val="16"/>
            <color indexed="81"/>
            <rFont val="MS P ゴシック"/>
            <family val="3"/>
            <charset val="128"/>
          </rPr>
          <t>モニタリング実施後、◯を付ける</t>
        </r>
      </text>
    </comment>
    <comment ref="W6" authorId="0" shapeId="0" xr:uid="{3195412D-4FDF-4A91-ABC5-86DE2923000B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  <comment ref="AA6" authorId="0" shapeId="0" xr:uid="{6519062D-E4E0-414C-93E7-E05F9858AEF7}">
      <text>
        <r>
          <rPr>
            <b/>
            <sz val="16"/>
            <color indexed="81"/>
            <rFont val="MS P ゴシック"/>
            <family val="3"/>
            <charset val="128"/>
          </rPr>
          <t>個別援助計画書の交付日を記入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5905F317-A3B5-40B4-8E73-BAF3F5FBE882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</text>
    </comment>
    <comment ref="A6" authorId="0" shapeId="0" xr:uid="{064789E8-D876-44E4-A72C-79033266EF87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7" authorId="0" shapeId="0" xr:uid="{89A33B59-278E-4B7D-866A-755412861121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4" authorId="0" shapeId="0" xr:uid="{93F3D7C7-137E-40E7-A223-B5AFE96DBD61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</text>
    </comment>
    <comment ref="A15" authorId="0" shapeId="0" xr:uid="{03C56A07-4C94-4517-9E8E-A0A756863122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80AD0DAC-F2CD-41D6-9191-64EAC6B290CD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3" authorId="0" shapeId="0" xr:uid="{F31708F2-1F35-4060-A994-2540270DF252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</text>
    </comment>
    <comment ref="A24" authorId="0" shapeId="0" xr:uid="{51E58450-89C2-43DF-B8C6-99B577492C15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5" authorId="0" shapeId="0" xr:uid="{456C9D78-6BF5-4956-913C-9CEBDE246302}">
      <text>
        <r>
          <rPr>
            <b/>
            <sz val="12"/>
            <color indexed="81"/>
            <rFont val="MS P ゴシック"/>
            <family val="3"/>
            <charset val="128"/>
          </rPr>
          <t>月遅れ分を含む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0" authorId="0" shapeId="0" xr:uid="{6414D445-8F80-4580-9CF1-5B8E097A31E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集計シートの1位から自動転記
</t>
        </r>
      </text>
    </comment>
    <comment ref="H41" authorId="0" shapeId="0" xr:uid="{9FE44385-8EFA-484F-8EAF-E34A9E30689B}">
      <text>
        <r>
          <rPr>
            <b/>
            <sz val="9"/>
            <color indexed="81"/>
            <rFont val="MS P ゴシック"/>
            <family val="3"/>
            <charset val="128"/>
          </rPr>
          <t>集計シートの1位から自動転記</t>
        </r>
      </text>
    </comment>
    <comment ref="H51" authorId="0" shapeId="0" xr:uid="{2AB94044-CD74-4858-B0D7-A25EA0245FCB}">
      <text>
        <r>
          <rPr>
            <b/>
            <sz val="9"/>
            <color indexed="81"/>
            <rFont val="MS P ゴシック"/>
            <family val="3"/>
            <charset val="128"/>
          </rPr>
          <t>集計シートの1位から自動転記</t>
        </r>
      </text>
    </comment>
    <comment ref="H61" authorId="0" shapeId="0" xr:uid="{7D4D5A5D-065E-4C58-A36D-2D884F86B3B0}">
      <text>
        <r>
          <rPr>
            <b/>
            <sz val="9"/>
            <color indexed="81"/>
            <rFont val="MS P ゴシック"/>
            <family val="3"/>
            <charset val="128"/>
          </rPr>
          <t>集計シートの1位から自動転記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0" authorId="0" shapeId="0" xr:uid="{18B6E3DC-60CB-48DB-A9FF-2FAB9399D0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集計シートの1位から自動転記
</t>
        </r>
      </text>
    </comment>
    <comment ref="H41" authorId="0" shapeId="0" xr:uid="{ECE0F5B9-AA41-4A4B-8F53-91C8E46058B8}">
      <text>
        <r>
          <rPr>
            <b/>
            <sz val="9"/>
            <color indexed="81"/>
            <rFont val="MS P ゴシック"/>
            <family val="3"/>
            <charset val="128"/>
          </rPr>
          <t>集計シートの1位から自動転記</t>
        </r>
      </text>
    </comment>
    <comment ref="H51" authorId="0" shapeId="0" xr:uid="{C90BB0D9-4B50-489C-BA84-9D38718F83F1}">
      <text>
        <r>
          <rPr>
            <b/>
            <sz val="9"/>
            <color indexed="81"/>
            <rFont val="MS P ゴシック"/>
            <family val="3"/>
            <charset val="128"/>
          </rPr>
          <t>集計シートの1位から自動転記</t>
        </r>
      </text>
    </comment>
    <comment ref="H61" authorId="0" shapeId="0" xr:uid="{7D0F2B28-8C7D-4132-818B-25181B9BF74F}">
      <text>
        <r>
          <rPr>
            <b/>
            <sz val="9"/>
            <color indexed="81"/>
            <rFont val="MS P ゴシック"/>
            <family val="3"/>
            <charset val="128"/>
          </rPr>
          <t>集計シートの1位から自動転記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<sst xmlns="http://schemas.openxmlformats.org/spreadsheetml/2006/main" count="1772" uniqueCount="337">
  <si>
    <t>初回加算</t>
    <phoneticPr fontId="3"/>
  </si>
  <si>
    <t>✕</t>
    <phoneticPr fontId="2"/>
  </si>
  <si>
    <t>No</t>
    <phoneticPr fontId="2"/>
  </si>
  <si>
    <t>要介護度</t>
    <rPh sb="0" eb="4">
      <t>ヨウカイゴド</t>
    </rPh>
    <phoneticPr fontId="2"/>
  </si>
  <si>
    <t>事業対象者</t>
    <rPh sb="0" eb="5">
      <t>ジ</t>
    </rPh>
    <phoneticPr fontId="2"/>
  </si>
  <si>
    <t>負担割合</t>
    <rPh sb="0" eb="4">
      <t>フタンワリアイ</t>
    </rPh>
    <phoneticPr fontId="2"/>
  </si>
  <si>
    <t>◯</t>
    <phoneticPr fontId="2"/>
  </si>
  <si>
    <t>◯△✕</t>
    <phoneticPr fontId="2"/>
  </si>
  <si>
    <t>△</t>
    <phoneticPr fontId="2"/>
  </si>
  <si>
    <t>通院時情報連携加算</t>
    <phoneticPr fontId="3"/>
  </si>
  <si>
    <t>要介護加算</t>
    <rPh sb="0" eb="3">
      <t>ヨウカイゴ</t>
    </rPh>
    <rPh sb="3" eb="5">
      <t>カサン</t>
    </rPh>
    <phoneticPr fontId="2"/>
  </si>
  <si>
    <t>要支援加算</t>
    <rPh sb="0" eb="3">
      <t>ヨウシエン</t>
    </rPh>
    <rPh sb="3" eb="5">
      <t>カサン</t>
    </rPh>
    <phoneticPr fontId="2"/>
  </si>
  <si>
    <t>初回加算</t>
    <rPh sb="0" eb="2">
      <t>ショカイ</t>
    </rPh>
    <rPh sb="2" eb="4">
      <t>カサン</t>
    </rPh>
    <phoneticPr fontId="2"/>
  </si>
  <si>
    <t>委託連携加算</t>
    <rPh sb="0" eb="6">
      <t>イタクレンケイ</t>
    </rPh>
    <phoneticPr fontId="2"/>
  </si>
  <si>
    <t>緊急時等居宅カンファレンス加算</t>
    <phoneticPr fontId="3"/>
  </si>
  <si>
    <t>みなし２号</t>
    <rPh sb="4" eb="5">
      <t>ゴウ</t>
    </rPh>
    <phoneticPr fontId="2"/>
  </si>
  <si>
    <t>プラン</t>
    <phoneticPr fontId="3"/>
  </si>
  <si>
    <t>主治医</t>
    <rPh sb="0" eb="3">
      <t>シュジイ</t>
    </rPh>
    <phoneticPr fontId="3"/>
  </si>
  <si>
    <t>訪問入浴</t>
    <rPh sb="0" eb="2">
      <t>ホウモン</t>
    </rPh>
    <rPh sb="2" eb="4">
      <t>ニュウヨク</t>
    </rPh>
    <phoneticPr fontId="3"/>
  </si>
  <si>
    <t>訪問介護</t>
    <rPh sb="0" eb="4">
      <t>ホウモンカイゴ</t>
    </rPh>
    <phoneticPr fontId="3"/>
  </si>
  <si>
    <t>負担
割合</t>
    <rPh sb="0" eb="2">
      <t>フタン</t>
    </rPh>
    <rPh sb="3" eb="5">
      <t>ワリアイ</t>
    </rPh>
    <phoneticPr fontId="3"/>
  </si>
  <si>
    <t>更新申請月</t>
    <phoneticPr fontId="2"/>
  </si>
  <si>
    <t>月遅れ請求</t>
    <rPh sb="0" eb="2">
      <t>ツキオク</t>
    </rPh>
    <rPh sb="3" eb="5">
      <t>セイキュウ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</si>
  <si>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</si>
  <si>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ケアプラン</t>
    <phoneticPr fontId="2"/>
  </si>
  <si>
    <t>作成</t>
    <rPh sb="0" eb="2">
      <t>サクセイ</t>
    </rPh>
    <phoneticPr fontId="3"/>
  </si>
  <si>
    <t>認定調査委託料</t>
    <rPh sb="0" eb="4">
      <t>ニンテイチョウサ</t>
    </rPh>
    <rPh sb="4" eb="7">
      <t>イタクリョウ</t>
    </rPh>
    <phoneticPr fontId="2"/>
  </si>
  <si>
    <t>サービス事業者　</t>
    <phoneticPr fontId="3"/>
  </si>
  <si>
    <t>内容</t>
    <rPh sb="0" eb="2">
      <t>ナイヨウ</t>
    </rPh>
    <phoneticPr fontId="2"/>
  </si>
  <si>
    <t>介護報酬（介護）</t>
    <rPh sb="0" eb="4">
      <t>カイゴホウシュウ</t>
    </rPh>
    <rPh sb="5" eb="7">
      <t>カイゴ</t>
    </rPh>
    <phoneticPr fontId="2"/>
  </si>
  <si>
    <t>介護報酬（予防）</t>
    <rPh sb="0" eb="4">
      <t>カイゴホウシュウ</t>
    </rPh>
    <rPh sb="5" eb="7">
      <t>ヨボウ</t>
    </rPh>
    <phoneticPr fontId="2"/>
  </si>
  <si>
    <t>介護報酬（介護+予防）</t>
    <rPh sb="0" eb="4">
      <t>カイゴホウシュウ</t>
    </rPh>
    <rPh sb="5" eb="7">
      <t>カイゴ</t>
    </rPh>
    <rPh sb="8" eb="10">
      <t>ヨボウ</t>
    </rPh>
    <phoneticPr fontId="2"/>
  </si>
  <si>
    <t>その他の報酬</t>
    <rPh sb="2" eb="3">
      <t>タ</t>
    </rPh>
    <rPh sb="4" eb="6">
      <t>ホウシュウ</t>
    </rPh>
    <phoneticPr fontId="2"/>
  </si>
  <si>
    <t>総売上高</t>
    <rPh sb="0" eb="4">
      <t>ソウウ</t>
    </rPh>
    <phoneticPr fontId="2"/>
  </si>
  <si>
    <t>合計</t>
    <rPh sb="0" eb="2">
      <t>ゴウケイ</t>
    </rPh>
    <phoneticPr fontId="2"/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</si>
  <si>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</si>
  <si>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</si>
  <si>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年間売上</t>
    <rPh sb="0" eb="4">
      <t>ネンカンウリアゲ</t>
    </rPh>
    <phoneticPr fontId="2"/>
  </si>
  <si>
    <t>上半期合計</t>
    <rPh sb="0" eb="3">
      <t>カミハンキ</t>
    </rPh>
    <rPh sb="3" eb="5">
      <t>ゴウケイ</t>
    </rPh>
    <phoneticPr fontId="2"/>
  </si>
  <si>
    <t>下半期合計</t>
    <rPh sb="0" eb="3">
      <t>シモ</t>
    </rPh>
    <rPh sb="3" eb="5">
      <t>ゴウケイ</t>
    </rPh>
    <phoneticPr fontId="2"/>
  </si>
  <si>
    <t>件数</t>
    <rPh sb="0" eb="2">
      <t>ケンスウ</t>
    </rPh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</si>
  <si>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</si>
  <si>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</si>
  <si>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</si>
  <si>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</si>
  <si>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</si>
  <si>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</si>
  <si>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</si>
  <si>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</si>
  <si>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4月</t>
    <rPh sb="1" eb="2">
      <t>ガツ</t>
    </rPh>
    <phoneticPr fontId="2"/>
  </si>
  <si>
    <t>9月</t>
    <phoneticPr fontId="2"/>
  </si>
  <si>
    <t>10月</t>
    <rPh sb="2" eb="3">
      <t>ガツ</t>
    </rPh>
    <phoneticPr fontId="2"/>
  </si>
  <si>
    <t>3月</t>
    <phoneticPr fontId="2"/>
  </si>
  <si>
    <t>利用者管理表</t>
    <rPh sb="0" eb="3">
      <t>リヨウシャ</t>
    </rPh>
    <rPh sb="3" eb="5">
      <t>カンリ</t>
    </rPh>
    <rPh sb="5" eb="6">
      <t>ヒョウ</t>
    </rPh>
    <phoneticPr fontId="3"/>
  </si>
  <si>
    <t>合計</t>
    <rPh sb="0" eb="2">
      <t>ゴウケイ</t>
    </rPh>
    <phoneticPr fontId="3"/>
  </si>
  <si>
    <t>被保険者番号</t>
    <rPh sb="0" eb="4">
      <t>ヒホケンシャ</t>
    </rPh>
    <rPh sb="4" eb="6">
      <t>バンゴウ</t>
    </rPh>
    <phoneticPr fontId="3"/>
  </si>
  <si>
    <t>ケアプラン更新月</t>
    <rPh sb="5" eb="8">
      <t>コウシンツキ</t>
    </rPh>
    <phoneticPr fontId="3"/>
  </si>
  <si>
    <t>※解説記事はこちら</t>
    <rPh sb="1" eb="5">
      <t>カイセツキジ</t>
    </rPh>
    <phoneticPr fontId="3"/>
  </si>
  <si>
    <t>7月</t>
  </si>
  <si>
    <t>8月</t>
  </si>
  <si>
    <t>10月</t>
  </si>
  <si>
    <t>11月</t>
  </si>
  <si>
    <t>12月</t>
  </si>
  <si>
    <t>1月</t>
  </si>
  <si>
    <t>2月</t>
  </si>
  <si>
    <t>5月</t>
  </si>
  <si>
    <t>6月</t>
  </si>
  <si>
    <t>3月</t>
    <phoneticPr fontId="3"/>
  </si>
  <si>
    <t>モニタリング
実施状況</t>
    <rPh sb="7" eb="11">
      <t>ジッシジョウキョウ</t>
    </rPh>
    <phoneticPr fontId="3"/>
  </si>
  <si>
    <t>件数</t>
    <rPh sb="0" eb="2">
      <t>ケンスウ</t>
    </rPh>
    <phoneticPr fontId="3"/>
  </si>
  <si>
    <t>実施（記録）
済み</t>
    <rPh sb="0" eb="2">
      <t>ジッシ</t>
    </rPh>
    <rPh sb="3" eb="5">
      <t>キロク</t>
    </rPh>
    <rPh sb="7" eb="8">
      <t>ズ</t>
    </rPh>
    <phoneticPr fontId="3"/>
  </si>
  <si>
    <t>残り件数</t>
    <rPh sb="0" eb="1">
      <t>ノコ</t>
    </rPh>
    <rPh sb="2" eb="4">
      <t>ケンスウ</t>
    </rPh>
    <phoneticPr fontId="3"/>
  </si>
  <si>
    <t>介護</t>
    <rPh sb="0" eb="2">
      <t>カイゴ</t>
    </rPh>
    <phoneticPr fontId="3"/>
  </si>
  <si>
    <t>予防</t>
    <rPh sb="0" eb="2">
      <t>ヨボウ</t>
    </rPh>
    <phoneticPr fontId="3"/>
  </si>
  <si>
    <t>基本情報</t>
    <rPh sb="0" eb="4">
      <t>キホンジョウホウ</t>
    </rPh>
    <phoneticPr fontId="2"/>
  </si>
  <si>
    <t>介護保険情報</t>
    <rPh sb="0" eb="4">
      <t>カイゴホケン</t>
    </rPh>
    <rPh sb="4" eb="6">
      <t>ジョウホウ</t>
    </rPh>
    <phoneticPr fontId="2"/>
  </si>
  <si>
    <t>加算</t>
    <rPh sb="0" eb="2">
      <t>カサン</t>
    </rPh>
    <phoneticPr fontId="2"/>
  </si>
  <si>
    <t>モニタリング</t>
    <phoneticPr fontId="2"/>
  </si>
  <si>
    <t>氏名</t>
    <rPh sb="0" eb="2">
      <t>シメイ</t>
    </rPh>
    <phoneticPr fontId="3"/>
  </si>
  <si>
    <t>生年月日</t>
    <rPh sb="0" eb="4">
      <t>セイネンガ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</si>
  <si>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</si>
  <si>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3"/>
  </si>
  <si>
    <t>連絡先</t>
    <rPh sb="0" eb="3">
      <t>レンラクサキ</t>
    </rPh>
    <phoneticPr fontId="2"/>
  </si>
  <si>
    <t>アセス
メント</t>
    <phoneticPr fontId="3"/>
  </si>
  <si>
    <t>訪問日</t>
    <rPh sb="0" eb="3">
      <t>ホウモンビ</t>
    </rPh>
    <phoneticPr fontId="2"/>
  </si>
  <si>
    <t>記録</t>
    <rPh sb="0" eb="2">
      <t>キロク</t>
    </rPh>
    <phoneticPr fontId="3"/>
  </si>
  <si>
    <t>ショート</t>
    <phoneticPr fontId="3"/>
  </si>
  <si>
    <t>介護</t>
    <rPh sb="0" eb="2">
      <t>カイゴ</t>
    </rPh>
    <phoneticPr fontId="2"/>
  </si>
  <si>
    <t>月遅れ</t>
    <rPh sb="0" eb="2">
      <t>ツキオク</t>
    </rPh>
    <phoneticPr fontId="2"/>
  </si>
  <si>
    <t>予防</t>
    <rPh sb="0" eb="2">
      <t>ヨボウ</t>
    </rPh>
    <phoneticPr fontId="2"/>
  </si>
  <si>
    <t>要介護度・加算・合計</t>
    <rPh sb="0" eb="4">
      <t>ヨウカイゴド</t>
    </rPh>
    <rPh sb="5" eb="7">
      <t>カサン</t>
    </rPh>
    <rPh sb="8" eb="10">
      <t>ゴウケイ</t>
    </rPh>
    <phoneticPr fontId="2"/>
  </si>
  <si>
    <t>要介護1</t>
    <phoneticPr fontId="3"/>
  </si>
  <si>
    <t>要介護2</t>
    <phoneticPr fontId="3"/>
  </si>
  <si>
    <t>要介護３</t>
    <phoneticPr fontId="3"/>
  </si>
  <si>
    <t>要介護４</t>
    <phoneticPr fontId="3"/>
  </si>
  <si>
    <t>要介護５</t>
    <phoneticPr fontId="3"/>
  </si>
  <si>
    <t>緊急時等居宅カンファレンス加算</t>
    <rPh sb="0" eb="4">
      <t>キンキュウジナド</t>
    </rPh>
    <rPh sb="4" eb="6">
      <t>キョタク</t>
    </rPh>
    <rPh sb="13" eb="15">
      <t>カサン</t>
    </rPh>
    <phoneticPr fontId="3"/>
  </si>
  <si>
    <t>要介護合計</t>
    <rPh sb="0" eb="3">
      <t>ヨウカイゴ</t>
    </rPh>
    <rPh sb="3" eb="5">
      <t>ゴウケイ</t>
    </rPh>
    <phoneticPr fontId="3"/>
  </si>
  <si>
    <t>事業対象者</t>
    <rPh sb="0" eb="5">
      <t>ジギョウタイショウシャ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</si>
  <si>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</si>
  <si>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</si>
  <si>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委託連携加算</t>
    <rPh sb="0" eb="2">
      <t>イタク</t>
    </rPh>
    <rPh sb="2" eb="4">
      <t>レンケイ</t>
    </rPh>
    <rPh sb="4" eb="6">
      <t>カサン</t>
    </rPh>
    <phoneticPr fontId="3"/>
  </si>
  <si>
    <t>要支援合計</t>
    <rPh sb="0" eb="3">
      <t>ヨウシエン</t>
    </rPh>
    <rPh sb="3" eb="5">
      <t>ゴウケイ</t>
    </rPh>
    <phoneticPr fontId="3"/>
  </si>
  <si>
    <t>その他の収入①</t>
    <rPh sb="2" eb="3">
      <t>タ</t>
    </rPh>
    <rPh sb="4" eb="6">
      <t>シュウニュウ</t>
    </rPh>
    <phoneticPr fontId="2"/>
  </si>
  <si>
    <t>その他の収入②</t>
    <rPh sb="2" eb="3">
      <t>タ</t>
    </rPh>
    <rPh sb="4" eb="6">
      <t>シュウニュウ</t>
    </rPh>
    <phoneticPr fontId="2"/>
  </si>
  <si>
    <t>その他の収入③</t>
    <rPh sb="2" eb="3">
      <t>タ</t>
    </rPh>
    <rPh sb="4" eb="6">
      <t>シュウニュウ</t>
    </rPh>
    <phoneticPr fontId="2"/>
  </si>
  <si>
    <t>その他の収入④</t>
    <rPh sb="2" eb="3">
      <t>タ</t>
    </rPh>
    <rPh sb="4" eb="6">
      <t>シュウニュウ</t>
    </rPh>
    <phoneticPr fontId="2"/>
  </si>
  <si>
    <t>その他</t>
    <rPh sb="2" eb="3">
      <t>タ</t>
    </rPh>
    <phoneticPr fontId="3"/>
  </si>
  <si>
    <t>備考</t>
    <rPh sb="0" eb="2">
      <t>ビコウ</t>
    </rPh>
    <phoneticPr fontId="3"/>
  </si>
  <si>
    <t>有効期間</t>
    <rPh sb="0" eb="4">
      <t>ユウコウキカン</t>
    </rPh>
    <phoneticPr fontId="3"/>
  </si>
  <si>
    <t>デイケア</t>
    <phoneticPr fontId="3"/>
  </si>
  <si>
    <t>（地）デイ</t>
    <rPh sb="1" eb="2">
      <t>チ</t>
    </rPh>
    <phoneticPr fontId="3"/>
  </si>
  <si>
    <t>（認）デイ</t>
    <rPh sb="1" eb="2">
      <t>ニン</t>
    </rPh>
    <phoneticPr fontId="3"/>
  </si>
  <si>
    <t>福祉用具</t>
    <rPh sb="0" eb="4">
      <t>フクシヨウグ</t>
    </rPh>
    <phoneticPr fontId="3"/>
  </si>
  <si>
    <t>訪看・リハ</t>
    <rPh sb="0" eb="1">
      <t>ホウ</t>
    </rPh>
    <phoneticPr fontId="3"/>
  </si>
  <si>
    <t>年間売上</t>
    <phoneticPr fontId="3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</si>
  <si>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</si>
  <si>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</si>
  <si>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</si>
  <si>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計</t>
    <rPh sb="0" eb="1">
      <t>ケイ</t>
    </rPh>
    <phoneticPr fontId="3"/>
  </si>
  <si>
    <t>割合</t>
    <rPh sb="0" eb="2">
      <t>ワリアイ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</si>
  <si>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3"/>
  </si>
  <si>
    <t>訪問介護</t>
    <rPh sb="0" eb="4">
      <t>ホウ</t>
    </rPh>
    <phoneticPr fontId="3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</si>
  <si>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3"/>
  </si>
  <si>
    <t>通所介護</t>
    <rPh sb="0" eb="4">
      <t>ツウ</t>
    </rPh>
    <phoneticPr fontId="3"/>
  </si>
  <si>
    <t>通所介護を位置付けた居宅サービス計画数</t>
    <rPh sb="0" eb="2">
      <t>ツウショ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</si>
  <si>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</si>
  <si>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地域密着型通所介護を位置付けた居宅サービス計画数</t>
    <rPh sb="0" eb="5">
      <t>チイキ</t>
    </rPh>
    <rPh sb="5" eb="9">
      <t>ツウショカイゴ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3"/>
  </si>
  <si>
    <t>福祉用具貸与</t>
    <rPh sb="0" eb="6">
      <t>フヨタ</t>
    </rPh>
    <phoneticPr fontId="3"/>
  </si>
  <si>
    <t>福祉用具貸与を位置付けた居宅サービス計画数</t>
    <rPh sb="0" eb="6">
      <t>フクシヨウグタイヨ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3"/>
  </si>
  <si>
    <t>　　　　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</si>
  <si>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</si>
  <si>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</si>
  <si>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</si>
  <si>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</si>
  <si>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開設（事業）者</t>
    <rPh sb="0" eb="2">
      <t>カイセツ</t>
    </rPh>
    <rPh sb="3" eb="5">
      <t>ジギョウ</t>
    </rPh>
    <rPh sb="6" eb="7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</si>
  <si>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</si>
  <si>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</si>
  <si>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</si>
  <si>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印</t>
    <rPh sb="0" eb="1">
      <t>イン</t>
    </rPh>
    <phoneticPr fontId="3"/>
  </si>
  <si>
    <t>居宅サービス計画における紹介率最高法人等の状況については、下記のとおりとなりましたので提出します。</t>
    <rPh sb="0" eb="2">
      <t>キョタク</t>
    </rPh>
    <rPh sb="6" eb="8">
      <t>ケイカク</t>
    </rPh>
    <rPh sb="12" eb="14">
      <t>ショウカイ</t>
    </rPh>
    <rPh sb="14" eb="15">
      <t>リツ</t>
    </rPh>
    <rPh sb="15" eb="17">
      <t>サイコウ</t>
    </rPh>
    <rPh sb="17" eb="19">
      <t>ホウジン</t>
    </rPh>
    <rPh sb="19" eb="20">
      <t>トウ</t>
    </rPh>
    <rPh sb="21" eb="23">
      <t>ジョウキョウ</t>
    </rPh>
    <rPh sb="29" eb="31">
      <t>カキ</t>
    </rPh>
    <rPh sb="43" eb="45">
      <t>テイシュツ</t>
    </rPh>
    <phoneticPr fontId="3"/>
  </si>
  <si>
    <t>　事業所番号</t>
    <rPh sb="1" eb="4">
      <t>ジギョウショ</t>
    </rPh>
    <rPh sb="4" eb="6">
      <t>バンゴウ</t>
    </rPh>
    <phoneticPr fontId="3"/>
  </si>
  <si>
    <t>　事業所名</t>
    <rPh sb="1" eb="4">
      <t>ジギョウショ</t>
    </rPh>
    <rPh sb="4" eb="5">
      <t>メイ</t>
    </rPh>
    <phoneticPr fontId="3"/>
  </si>
  <si>
    <t>　指定年月日</t>
    <phoneticPr fontId="3"/>
  </si>
  <si>
    <t>日</t>
    <rPh sb="0" eb="1">
      <t>ニチ</t>
    </rPh>
    <phoneticPr fontId="3"/>
  </si>
  <si>
    <t>　事業所住所</t>
    <rPh sb="1" eb="4">
      <t>ジギョウショ</t>
    </rPh>
    <rPh sb="4" eb="6">
      <t>ジュウショ</t>
    </rPh>
    <phoneticPr fontId="3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</si>
  <si>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3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</si>
  <si>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3"/>
  </si>
  <si>
    <t>判定期間</t>
    <rPh sb="0" eb="2">
      <t>ハンテイ</t>
    </rPh>
    <rPh sb="2" eb="4">
      <t>キカン</t>
    </rPh>
    <phoneticPr fontId="3"/>
  </si>
  <si>
    <t>年度</t>
    <rPh sb="0" eb="2">
      <t>ネンド</t>
    </rPh>
    <phoneticPr fontId="3"/>
  </si>
  <si>
    <t>（　前期</t>
    <rPh sb="2" eb="4">
      <t>ゼンキ</t>
    </rPh>
    <phoneticPr fontId="3"/>
  </si>
  <si>
    <t>・後期　）</t>
    <rPh sb="1" eb="3">
      <t>コウキ</t>
    </rPh>
    <phoneticPr fontId="3"/>
  </si>
  <si>
    <t>前期</t>
    <rPh sb="0" eb="2">
      <t>ゼンキ</t>
    </rPh>
    <phoneticPr fontId="3"/>
  </si>
  <si>
    <t>※　該当する期間に○をつけてください。</t>
    <rPh sb="2" eb="4">
      <t>ガイトウ</t>
    </rPh>
    <rPh sb="6" eb="8">
      <t>キカン</t>
    </rPh>
    <phoneticPr fontId="3"/>
  </si>
  <si>
    <t>後期</t>
    <rPh sb="0" eb="2">
      <t>コウキ</t>
    </rPh>
    <phoneticPr fontId="3"/>
  </si>
  <si>
    <t>9月</t>
    <rPh sb="1" eb="2">
      <t>ガツ</t>
    </rPh>
    <phoneticPr fontId="3"/>
  </si>
  <si>
    <t>①居宅サービス計画の総数</t>
    <rPh sb="1" eb="3">
      <t>キョタク</t>
    </rPh>
    <rPh sb="7" eb="9">
      <t>ケイカク</t>
    </rPh>
    <rPh sb="10" eb="12">
      <t>ソウスウ</t>
    </rPh>
    <phoneticPr fontId="3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</si>
  <si>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</si>
  <si>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A</t>
    <phoneticPr fontId="3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</si>
  <si>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3"/>
  </si>
  <si>
    <t>B</t>
    <phoneticPr fontId="3"/>
  </si>
  <si>
    <t>　紹介率最高法人の名称</t>
    <rPh sb="6" eb="8">
      <t>ホウジン</t>
    </rPh>
    <rPh sb="9" eb="11">
      <t>メイショウ</t>
    </rPh>
    <phoneticPr fontId="3"/>
  </si>
  <si>
    <t>　　　　住所</t>
    <rPh sb="4" eb="6">
      <t>ジュウショ</t>
    </rPh>
    <phoneticPr fontId="3"/>
  </si>
  <si>
    <t>　　  　代表者名</t>
    <rPh sb="5" eb="7">
      <t>ダイヒョウ</t>
    </rPh>
    <rPh sb="7" eb="8">
      <t>モノ</t>
    </rPh>
    <rPh sb="8" eb="9">
      <t>ナ</t>
    </rPh>
    <phoneticPr fontId="3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</si>
  <si>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</si>
  <si>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（　　　　　）</t>
    <phoneticPr fontId="3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</si>
  <si>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3"/>
  </si>
  <si>
    <t>④割合（B÷A×100）</t>
    <rPh sb="1" eb="3">
      <t>ワリアイ</t>
    </rPh>
    <phoneticPr fontId="3"/>
  </si>
  <si>
    <t>単位：％</t>
  </si>
  <si>
    <t>番号</t>
    <rPh sb="0" eb="2">
      <t>バンゴウ</t>
    </rPh>
    <phoneticPr fontId="3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</si>
  <si>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3"/>
  </si>
  <si>
    <t>C</t>
    <phoneticPr fontId="3"/>
  </si>
  <si>
    <t>D</t>
    <phoneticPr fontId="3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</si>
  <si>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3"/>
  </si>
  <si>
    <t>④割合（D÷C×100）</t>
    <rPh sb="1" eb="3">
      <t>ワリアイ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</si>
  <si>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</si>
  <si>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3"/>
  </si>
  <si>
    <t>E</t>
    <phoneticPr fontId="3"/>
  </si>
  <si>
    <t>F</t>
    <phoneticPr fontId="3"/>
  </si>
  <si>
    <t>（          ）</t>
    <phoneticPr fontId="3"/>
  </si>
  <si>
    <t>④割合（F÷E×100）</t>
    <rPh sb="1" eb="3">
      <t>ワリアイ</t>
    </rPh>
    <phoneticPr fontId="3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</si>
  <si>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3"/>
  </si>
  <si>
    <t>G</t>
    <phoneticPr fontId="3"/>
  </si>
  <si>
    <t>H</t>
    <phoneticPr fontId="3"/>
  </si>
  <si>
    <t>④割合（H÷G×100）</t>
    <rPh sb="1" eb="3">
      <t>ワリアイ</t>
    </rPh>
    <phoneticPr fontId="3"/>
  </si>
  <si>
    <t>①前６か月間に作成したケアプランにおける、訪問介護、通所介護、地域密着型通所介護、福祉用具貸与の各サービスの利用割合</t>
    <phoneticPr fontId="2"/>
  </si>
  <si>
    <t>訪問介護</t>
    <rPh sb="0" eb="4">
      <t>ホウモンカイゴ</t>
    </rPh>
    <phoneticPr fontId="2"/>
  </si>
  <si>
    <t>通所介護</t>
    <rPh sb="0" eb="4">
      <t>ツウショカイゴ</t>
    </rPh>
    <phoneticPr fontId="2"/>
  </si>
  <si>
    <t>地域密着型通所介護</t>
    <rPh sb="0" eb="9">
      <t>チイツウ</t>
    </rPh>
    <phoneticPr fontId="2"/>
  </si>
  <si>
    <t>福祉用具貸与</t>
    <rPh sb="0" eb="6">
      <t>フヨタ</t>
    </rPh>
    <phoneticPr fontId="2"/>
  </si>
  <si>
    <t>②前６か月間に作成したケアプランにおける、訪問介護、通所介護、地域密着型通所介護、福祉用具貸与の各サービスごとの、同一事業者によって提供されたものの割合</t>
    <phoneticPr fontId="2"/>
  </si>
  <si>
    <t>地域密着型通所介護</t>
    <rPh sb="0" eb="9">
      <t>チイ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</si>
  <si>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</si>
  <si>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</si>
  <si>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利用者氏名</t>
    <rPh sb="0" eb="3">
      <t>リヨウシャ</t>
    </rPh>
    <rPh sb="3" eb="5">
      <t>シメイ</t>
    </rPh>
    <phoneticPr fontId="3"/>
  </si>
  <si>
    <t>保険者審査欄</t>
    <rPh sb="0" eb="3">
      <t>ホ</t>
    </rPh>
    <rPh sb="3" eb="5">
      <t>シンサ</t>
    </rPh>
    <rPh sb="5" eb="6">
      <t>ラン</t>
    </rPh>
    <phoneticPr fontId="3"/>
  </si>
  <si>
    <t>通所介護</t>
    <rPh sb="0" eb="4">
      <t>ツウショカイゴ</t>
    </rPh>
    <phoneticPr fontId="3"/>
  </si>
  <si>
    <t>スズキ　イチロウ</t>
    <phoneticPr fontId="2"/>
  </si>
  <si>
    <t>スズキ　ジロウ</t>
    <phoneticPr fontId="2"/>
  </si>
  <si>
    <t>スズキ　サブロウ</t>
    <phoneticPr fontId="2"/>
  </si>
  <si>
    <t>スズキ　ゴロウ</t>
    <phoneticPr fontId="2"/>
  </si>
  <si>
    <t>スズキ　ロクロウ</t>
    <phoneticPr fontId="2"/>
  </si>
  <si>
    <t>スズキ　ヒチロウ</t>
    <phoneticPr fontId="2"/>
  </si>
  <si>
    <t>スズキ　クロウ</t>
    <phoneticPr fontId="2"/>
  </si>
  <si>
    <t>昭和20年1月１日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</si>
  <si>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昭和23年1月２日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</si>
  <si>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昭和25年1月３日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</si>
  <si>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昭和30年1月４日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</si>
  <si>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昭和31年1月５日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</si>
  <si>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昭和32年1月６日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</si>
  <si>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昭和37年1月７日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</si>
  <si>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〇〇県◯◯市</t>
    <rPh sb="2" eb="3">
      <t>ケン</t>
    </rPh>
    <rPh sb="5" eb="6">
      <t>シ</t>
    </rPh>
    <phoneticPr fontId="2"/>
  </si>
  <si>
    <t>00-0000-0000</t>
    <phoneticPr fontId="2"/>
  </si>
  <si>
    <t>00-0000-0001</t>
  </si>
  <si>
    <t>00-0000-0002</t>
  </si>
  <si>
    <t>00-0000-0003</t>
  </si>
  <si>
    <t>00-0000-0004</t>
  </si>
  <si>
    <t>00-0000-0005</t>
  </si>
  <si>
    <t>00-0000-0006</t>
  </si>
  <si>
    <t>0000000000</t>
    <phoneticPr fontId="2"/>
  </si>
  <si>
    <t>0000000001</t>
  </si>
  <si>
    <t>0000000002</t>
  </si>
  <si>
    <t>0000000003</t>
  </si>
  <si>
    <t>0000000004</t>
  </si>
  <si>
    <t>0000000005</t>
  </si>
  <si>
    <t>0000000006</t>
  </si>
  <si>
    <t>R5.5.1～R6.4.30</t>
    <phoneticPr fontId="2"/>
  </si>
  <si>
    <t>R5.2.1～R6.1.31</t>
    <phoneticPr fontId="2"/>
  </si>
  <si>
    <t>初回加算</t>
  </si>
  <si>
    <t>入院時情報連携加算Ⅰ</t>
  </si>
  <si>
    <t>退院退所加算Ⅰイ</t>
  </si>
  <si>
    <t>R4.12.1～R5.11.30</t>
    <phoneticPr fontId="2"/>
  </si>
  <si>
    <t>R4.11.1～R5.10.31</t>
    <phoneticPr fontId="2"/>
  </si>
  <si>
    <t>R5.1.1～R5.12.31</t>
    <phoneticPr fontId="2"/>
  </si>
  <si>
    <t>R5.3.1～R6.2.29</t>
    <phoneticPr fontId="2"/>
  </si>
  <si>
    <t>R5.4.1～R6.3.31</t>
    <phoneticPr fontId="2"/>
  </si>
  <si>
    <t>◯</t>
  </si>
  <si>
    <t>A訪問介護</t>
    <rPh sb="1" eb="5">
      <t>ホウモンカイゴ</t>
    </rPh>
    <phoneticPr fontId="2"/>
  </si>
  <si>
    <t>B訪問介護</t>
    <rPh sb="1" eb="5">
      <t>ホウモンカイゴ</t>
    </rPh>
    <phoneticPr fontId="2"/>
  </si>
  <si>
    <t>C訪問介護</t>
    <rPh sb="1" eb="5">
      <t>ホウモンカイゴ</t>
    </rPh>
    <phoneticPr fontId="2"/>
  </si>
  <si>
    <t>Aデイサービス</t>
    <phoneticPr fontId="2"/>
  </si>
  <si>
    <t>Bデイサービス</t>
    <phoneticPr fontId="2"/>
  </si>
  <si>
    <t>Cデイサービス</t>
    <phoneticPr fontId="2"/>
  </si>
  <si>
    <t>A福祉用具</t>
    <rPh sb="1" eb="5">
      <t>フクシヨウグ</t>
    </rPh>
    <phoneticPr fontId="2"/>
  </si>
  <si>
    <t>B福祉用具</t>
    <rPh sb="1" eb="5">
      <t>フ</t>
    </rPh>
    <phoneticPr fontId="2"/>
  </si>
  <si>
    <t>C福祉用具</t>
    <rPh sb="1" eb="5">
      <t>フ</t>
    </rPh>
    <phoneticPr fontId="2"/>
  </si>
  <si>
    <t>Dデイサービス</t>
    <phoneticPr fontId="2"/>
  </si>
  <si>
    <t>Aショートステイ</t>
    <phoneticPr fontId="2"/>
  </si>
  <si>
    <t>Bショートステイ</t>
    <phoneticPr fontId="2"/>
  </si>
  <si>
    <t>A訪問看護</t>
    <rPh sb="1" eb="5">
      <t>ホウモンカンゴ</t>
    </rPh>
    <phoneticPr fontId="2"/>
  </si>
  <si>
    <t>B訪問看護</t>
    <rPh sb="1" eb="5">
      <t>ホウモンカンゴ</t>
    </rPh>
    <phoneticPr fontId="2"/>
  </si>
  <si>
    <t>A訪問入浴</t>
    <rPh sb="1" eb="5">
      <t>ホウモンニュウヨク</t>
    </rPh>
    <phoneticPr fontId="2"/>
  </si>
  <si>
    <t>ターミナルケアマネジメント加算</t>
    <rPh sb="13" eb="15">
      <t>カサン</t>
    </rPh>
    <phoneticPr fontId="2"/>
  </si>
  <si>
    <t>ターミナルケアマネジメント加算</t>
    <rPh sb="13" eb="15">
      <t>カサン</t>
    </rPh>
    <phoneticPr fontId="3"/>
  </si>
  <si>
    <t>①介護報酬（介護＋予防）</t>
    <rPh sb="1" eb="5">
      <t>カイゴホウシュウ</t>
    </rPh>
    <rPh sb="6" eb="8">
      <t>カイゴ</t>
    </rPh>
    <rPh sb="9" eb="11">
      <t>ヨボウ</t>
    </rPh>
    <phoneticPr fontId="3"/>
  </si>
  <si>
    <t>②認定調査委託料</t>
    <rPh sb="1" eb="5">
      <t>ニンテイチョウサ</t>
    </rPh>
    <rPh sb="5" eb="8">
      <t>イタクリョウ</t>
    </rPh>
    <phoneticPr fontId="2"/>
  </si>
  <si>
    <t>金額設定</t>
    <rPh sb="0" eb="4">
      <t>キンガク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</si>
  <si>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</si>
  <si>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</si>
  <si>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認定調査</t>
    <rPh sb="0" eb="4">
      <t>ニンテイチョウサ</t>
    </rPh>
    <phoneticPr fontId="2"/>
  </si>
  <si>
    <t>要介護1・2</t>
    <phoneticPr fontId="3"/>
  </si>
  <si>
    <t>要介護3・4・5</t>
    <phoneticPr fontId="3"/>
  </si>
  <si>
    <t>介護予防支援費</t>
    <rPh sb="0" eb="6">
      <t>カイゴヨボウシエン</t>
    </rPh>
    <rPh sb="6" eb="7">
      <t>ヒ</t>
    </rPh>
    <phoneticPr fontId="3"/>
  </si>
  <si>
    <t>認定調査委託料</t>
    <rPh sb="0" eb="4">
      <t>ニン</t>
    </rPh>
    <rPh sb="4" eb="7">
      <t>イタクリョウ</t>
    </rPh>
    <phoneticPr fontId="2"/>
  </si>
  <si>
    <t>その他の収入⑤</t>
    <phoneticPr fontId="2"/>
  </si>
  <si>
    <t>③介護報酬+認定調査委託料</t>
    <rPh sb="1" eb="5">
      <t>カイゴホウシュウ</t>
    </rPh>
    <rPh sb="6" eb="10">
      <t>ニ</t>
    </rPh>
    <rPh sb="10" eb="13">
      <t>イタクリョウ</t>
    </rPh>
    <phoneticPr fontId="2"/>
  </si>
  <si>
    <t>④その他の収入合計</t>
    <rPh sb="7" eb="9">
      <t>ゴウケイ</t>
    </rPh>
    <phoneticPr fontId="2"/>
  </si>
  <si>
    <t>合計（③+④）</t>
    <rPh sb="0" eb="2">
      <t>ゴウケイ</t>
    </rPh>
    <phoneticPr fontId="2"/>
  </si>
  <si>
    <t>特定事業所集中減算</t>
    <rPh sb="0" eb="2">
      <t>トクテイ</t>
    </rPh>
    <rPh sb="2" eb="4">
      <t>ジギョウ</t>
    </rPh>
    <rPh sb="4" eb="5">
      <t>ジョ</t>
    </rPh>
    <rPh sb="5" eb="7">
      <t>シュウチュウ</t>
    </rPh>
    <rPh sb="7" eb="9">
      <t>ゲンザン</t>
    </rPh>
    <phoneticPr fontId="2"/>
  </si>
  <si>
    <t>特定事業所集中減算</t>
    <rPh sb="0" eb="5">
      <t>トクテイジギョウショ</t>
    </rPh>
    <rPh sb="5" eb="7">
      <t>シュウチュウ</t>
    </rPh>
    <rPh sb="7" eb="9">
      <t>ゲンサン</t>
    </rPh>
    <phoneticPr fontId="2"/>
  </si>
  <si>
    <t>今月請求</t>
    <rPh sb="0" eb="2">
      <t>コンゲツ</t>
    </rPh>
    <rPh sb="2" eb="4">
      <t>セイキュウ</t>
    </rPh>
    <phoneticPr fontId="2"/>
  </si>
  <si>
    <t>月間売上高
（今月請求+月遅れ請求）</t>
    <phoneticPr fontId="2"/>
  </si>
  <si>
    <t>負担割合</t>
    <rPh sb="0" eb="2">
      <t>フタン</t>
    </rPh>
    <rPh sb="2" eb="4">
      <t>ワリアイ</t>
    </rPh>
    <phoneticPr fontId="3"/>
  </si>
  <si>
    <r>
      <t>　休止・廃止年月日　</t>
    </r>
    <r>
      <rPr>
        <b/>
        <sz val="6"/>
        <rFont val="ＭＳ ゴシック"/>
        <family val="3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3"/>
  </si>
  <si>
    <r>
      <t>⑤80％を超えている場合の理由</t>
    </r>
    <r>
      <rPr>
        <sz val="9"/>
        <rFont val="ＭＳ ゴシック"/>
        <family val="3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3"/>
  </si>
  <si>
    <t>特定事業所加算Ⅰ</t>
    <rPh sb="0" eb="7">
      <t>トクテイ</t>
    </rPh>
    <phoneticPr fontId="2"/>
  </si>
  <si>
    <t>入院時情報連携加算(Ⅰ)</t>
    <phoneticPr fontId="3"/>
  </si>
  <si>
    <t>入院時情報連携加算(Ⅱ)</t>
    <phoneticPr fontId="3"/>
  </si>
  <si>
    <t>退院退所加算(Ⅰ)イ</t>
    <phoneticPr fontId="3"/>
  </si>
  <si>
    <t>退院退所加算(Ⅰ)ロ</t>
    <phoneticPr fontId="3"/>
  </si>
  <si>
    <t>退院退所加算(Ⅱ)イ</t>
    <rPh sb="4" eb="6">
      <t>カサン</t>
    </rPh>
    <phoneticPr fontId="3"/>
  </si>
  <si>
    <t>退院退所加算(Ⅱ)ロ</t>
    <rPh sb="4" eb="6">
      <t>カサン</t>
    </rPh>
    <phoneticPr fontId="3"/>
  </si>
  <si>
    <t>退院退所加算(Ⅲ)</t>
    <rPh sb="4" eb="6">
      <t>カサン</t>
    </rPh>
    <phoneticPr fontId="3"/>
  </si>
  <si>
    <t>特定事業所加算(Ⅰ)</t>
    <rPh sb="0" eb="7">
      <t>トク</t>
    </rPh>
    <phoneticPr fontId="2"/>
  </si>
  <si>
    <t>特定事業所加算(Ⅱ)</t>
    <rPh sb="0" eb="7">
      <t>トク</t>
    </rPh>
    <phoneticPr fontId="2"/>
  </si>
  <si>
    <t>特定事業所加算(Ⅲ)</t>
    <rPh sb="0" eb="7">
      <t>トク</t>
    </rPh>
    <phoneticPr fontId="2"/>
  </si>
  <si>
    <t>特定事業所加算(A)</t>
    <rPh sb="0" eb="7">
      <t>トク</t>
    </rPh>
    <phoneticPr fontId="2"/>
  </si>
  <si>
    <t>運営基準減算</t>
    <rPh sb="0" eb="6">
      <t>ウンエ</t>
    </rPh>
    <phoneticPr fontId="2"/>
  </si>
  <si>
    <t>入院時情報連携加算（Ⅰ）</t>
    <phoneticPr fontId="3"/>
  </si>
  <si>
    <t>入院時情報連携加算（Ⅱ）</t>
    <phoneticPr fontId="3"/>
  </si>
  <si>
    <t>退院退所加算（Ⅰ）イ</t>
    <phoneticPr fontId="3"/>
  </si>
  <si>
    <t>退院退所加算（Ⅰ）ロ</t>
    <phoneticPr fontId="3"/>
  </si>
  <si>
    <t>退院退所加算（Ⅱ）イ</t>
    <rPh sb="4" eb="6">
      <t>カサン</t>
    </rPh>
    <phoneticPr fontId="3"/>
  </si>
  <si>
    <t>退院退所加算（Ⅱ）ロ</t>
    <rPh sb="4" eb="6">
      <t>カサン</t>
    </rPh>
    <phoneticPr fontId="3"/>
  </si>
  <si>
    <t>退院退所加算（Ⅲ）</t>
    <rPh sb="4" eb="6">
      <t>カサン</t>
    </rPh>
    <phoneticPr fontId="3"/>
  </si>
  <si>
    <t>運営基準減算（要介護1・2）</t>
    <rPh sb="0" eb="6">
      <t>ウンエイ</t>
    </rPh>
    <rPh sb="7" eb="10">
      <t>ヨウカイゴ</t>
    </rPh>
    <phoneticPr fontId="2"/>
  </si>
  <si>
    <t>運営基準減算（要介護3・4・5）</t>
    <phoneticPr fontId="2"/>
  </si>
  <si>
    <t>運営基準減算</t>
    <rPh sb="0" eb="6">
      <t>ウン</t>
    </rPh>
    <phoneticPr fontId="3"/>
  </si>
  <si>
    <t>減</t>
    <rPh sb="0" eb="1">
      <t>ゲン</t>
    </rPh>
    <phoneticPr fontId="3"/>
  </si>
  <si>
    <t>運営基準減算（要介護3・4・5）</t>
    <rPh sb="0" eb="2">
      <t>ウンエイ</t>
    </rPh>
    <rPh sb="2" eb="4">
      <t>キジュン</t>
    </rPh>
    <rPh sb="4" eb="6">
      <t>ゲンザン</t>
    </rPh>
    <rPh sb="7" eb="10">
      <t>ヨウカイゴ</t>
    </rPh>
    <phoneticPr fontId="2"/>
  </si>
  <si>
    <t>運営基準減算（要介護1・2）</t>
    <rPh sb="0" eb="2">
      <t>ウンエイ</t>
    </rPh>
    <rPh sb="2" eb="4">
      <t>キジュン</t>
    </rPh>
    <rPh sb="4" eb="6">
      <t>ゲンザン</t>
    </rPh>
    <rPh sb="7" eb="10">
      <t>ヨウカイゴ</t>
    </rPh>
    <phoneticPr fontId="2"/>
  </si>
  <si>
    <t>サービス事業所　</t>
    <rPh sb="6" eb="7">
      <t>ショ</t>
    </rPh>
    <phoneticPr fontId="3"/>
  </si>
  <si>
    <t>その他の収入</t>
    <rPh sb="2" eb="3">
      <t>タ</t>
    </rPh>
    <rPh sb="4" eb="6">
      <t>シュウニュウ</t>
    </rPh>
    <phoneticPr fontId="2"/>
  </si>
  <si>
    <t>その他の収入①</t>
    <rPh sb="4" eb="6">
      <t>s</t>
    </rPh>
    <phoneticPr fontId="2"/>
  </si>
  <si>
    <t>その他の収入②</t>
    <rPh sb="4" eb="6">
      <t>シュ</t>
    </rPh>
    <phoneticPr fontId="2"/>
  </si>
  <si>
    <t>その他の収入③</t>
    <rPh sb="4" eb="6">
      <t>s</t>
    </rPh>
    <phoneticPr fontId="2"/>
  </si>
  <si>
    <t>その他の収入④</t>
    <rPh sb="4" eb="6">
      <t>s</t>
    </rPh>
    <phoneticPr fontId="2"/>
  </si>
  <si>
    <t>その他の収入⑤</t>
    <rPh sb="4" eb="6">
      <t>s</t>
    </rPh>
    <phoneticPr fontId="2"/>
  </si>
  <si>
    <t>居宅介護支援における特定事業所集中減算に係る届出書</t>
    <phoneticPr fontId="2"/>
  </si>
  <si>
    <t>令和◯年5月分</t>
    <phoneticPr fontId="3"/>
  </si>
  <si>
    <t>令和◯年3月分</t>
    <phoneticPr fontId="3"/>
  </si>
  <si>
    <t>令和◯年◯月分</t>
    <phoneticPr fontId="3"/>
  </si>
  <si>
    <t>令和◯年4月分</t>
    <phoneticPr fontId="3"/>
  </si>
  <si>
    <t>令和◯年4月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</si>
  <si>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令和◯年5月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</si>
  <si>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令和◯年6月分</t>
    <phoneticPr fontId="3"/>
  </si>
  <si>
    <t>令和◯年6月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</si>
  <si>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令和◯年7月分</t>
    <phoneticPr fontId="3"/>
  </si>
  <si>
    <t>令和◯年8月分</t>
    <phoneticPr fontId="3"/>
  </si>
  <si>
    <t>令和◯年7月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</si>
  <si>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令和◯年8月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</si>
  <si>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令和◯年9月分</t>
    <phoneticPr fontId="3"/>
  </si>
  <si>
    <t>令和◯年9月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</si>
  <si>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令和◯年10月分</t>
    <phoneticPr fontId="3"/>
  </si>
  <si>
    <t>令和◯年度 後期(9月1日～2月末日）集計シート</t>
    <phoneticPr fontId="2"/>
  </si>
  <si>
    <t>令和◯年10月　月間売上表</t>
    <rPh sb="0" eb="2">
      <t>レイワ</t>
    </rPh>
    <rPh sb="3" eb="4">
      <t>ネン</t>
    </rPh>
    <rPh sb="6" eb="7">
      <t>ガツ</t>
    </rPh>
    <rPh sb="8" eb="10">
      <t>ゲッカン</t>
    </rPh>
    <rPh sb="9" eb="10">
      <t>アイダ</t>
    </rPh>
    <rPh sb="10" eb="12">
      <t>ウリアゲ</t>
    </rPh>
    <rPh sb="12" eb="13">
      <t>ヒョウ</t>
    </rPh>
    <phoneticPr fontId="2"/>
  </si>
  <si>
    <t>令和◯年11月分</t>
    <phoneticPr fontId="3"/>
  </si>
  <si>
    <t>令和◯年11月　月間売上表</t>
    <rPh sb="0" eb="2">
      <t>レイワ</t>
    </rPh>
    <rPh sb="3" eb="4">
      <t>ネン</t>
    </rPh>
    <rPh sb="6" eb="7">
      <t>ガツ</t>
    </rPh>
    <rPh sb="8" eb="10">
      <t>ゲッカン</t>
    </rPh>
    <rPh sb="9" eb="10">
      <t>アイダ</t>
    </rPh>
    <rPh sb="10" eb="12">
      <t>ウリアゲ</t>
    </rPh>
    <rPh sb="12" eb="13">
      <t>ヒョウ</t>
    </rPh>
    <phoneticPr fontId="2"/>
  </si>
  <si>
    <t>令和◯年12月分</t>
    <phoneticPr fontId="3"/>
  </si>
  <si>
    <t>令和◯年12月　月間売上表</t>
    <rPh sb="0" eb="2">
      <t>レイワ</t>
    </rPh>
    <rPh sb="3" eb="4">
      <t>ネン</t>
    </rPh>
    <rPh sb="6" eb="7">
      <t>ガツ</t>
    </rPh>
    <rPh sb="8" eb="10">
      <t>ゲッカン</t>
    </rPh>
    <rPh sb="9" eb="10">
      <t>アイダ</t>
    </rPh>
    <rPh sb="10" eb="12">
      <t>ウリアゲ</t>
    </rPh>
    <rPh sb="12" eb="13">
      <t>ヒョウ</t>
    </rPh>
    <phoneticPr fontId="2"/>
  </si>
  <si>
    <t>令和◯年1月分</t>
    <phoneticPr fontId="3"/>
  </si>
  <si>
    <t>令和◯年1月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</si>
  <si>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令和◯年2月分</t>
    <phoneticPr fontId="3"/>
  </si>
  <si>
    <t>令和◯年2月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</si>
  <si>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令和◯年3月　月間売上表</t>
    <rPh sb="0" eb="2">
      <t>レイワ</t>
    </rPh>
    <rPh sb="3" eb="4">
      <t>ネン</t>
    </rPh>
    <rPh sb="5" eb="6">
      <t>ガツ</t>
    </rPh>
    <rPh sb="7" eb="9">
      <t>ゲッカン</t>
    </rPh>
    <rPh sb="8" eb="9">
      <t>アイダ</t>
    </rPh>
    <rPh sb="9" eb="11">
      <t>ウリアゲ</t>
    </rPh>
    <rPh sb="11" eb="12">
      <t>ヒョウ</t>
    </rPh>
    <phoneticPr fontId="2"/>
  </si>
  <si>
    <t>令和◯年度 年間売上一覧表</t>
    <rPh sb="0" eb="2">
      <t>レイワ</t>
    </rPh>
    <rPh sb="3" eb="5">
      <t>ネンド</t>
    </rPh>
    <phoneticPr fontId="2"/>
  </si>
  <si>
    <t>令和◯年度 前期(3月1日～8月末日）集計シート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</si>
</sst>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0&quot;日&quot;"/>
    <numFmt numFmtId="177" formatCode="ggge&quot;年&quot;m&quot;月&quot;"/>
    <numFmt numFmtId="178" formatCode="0&quot;件&quot;"/>
    <numFmt numFmtId="179" formatCode="0.0%"/>
  </numFmts>
  <fonts count="7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10"/>
      <name val="MS P ゴシック"/>
      <family val="3"/>
      <charset val="128"/>
    </font>
    <font>
      <b/>
      <sz val="16"/>
      <color indexed="12"/>
      <name val="MS P ゴシック"/>
      <family val="3"/>
      <charset val="128"/>
    </font>
    <font>
      <b/>
      <sz val="16"/>
      <color indexed="13"/>
      <name val="MS P ゴシック"/>
      <family val="3"/>
      <charset val="128"/>
    </font>
    <font>
      <sz val="9"/>
      <color indexed="13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16"/>
      <color indexed="53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indexed="10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u/>
      <sz val="16"/>
      <color theme="10"/>
      <name val="ＭＳ ゴシック"/>
      <family val="3"/>
      <charset val="128"/>
    </font>
    <font>
      <u/>
      <sz val="20"/>
      <color theme="10"/>
      <name val="ＭＳ ゴシック"/>
      <family val="3"/>
      <charset val="128"/>
    </font>
    <font>
      <u/>
      <sz val="13"/>
      <color theme="10"/>
      <name val="ＭＳ ゴシック"/>
      <family val="3"/>
      <charset val="128"/>
    </font>
    <font>
      <u/>
      <sz val="18"/>
      <color theme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6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theme="4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0"/>
      <name val="ＭＳ ゴシック"/>
      <family val="3"/>
      <charset val="128"/>
    </font>
    <font>
      <u/>
      <sz val="26"/>
      <color theme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4"/>
      <name val="ＭＳ ゴシック"/>
      <family val="3"/>
      <charset val="128"/>
    </font>
    <font>
      <sz val="18"/>
      <color rgb="FF7030A0"/>
      <name val="ＭＳ ゴシック"/>
      <family val="3"/>
      <charset val="128"/>
    </font>
    <font>
      <sz val="20"/>
      <color rgb="FF7030A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6"/>
      <name val="ＭＳ ゴシック"/>
      <family val="3"/>
      <charset val="128"/>
    </font>
    <font>
      <strike/>
      <sz val="11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6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auto="1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ck">
        <color indexed="64"/>
      </bottom>
      <diagonal/>
    </border>
    <border>
      <left style="thin">
        <color auto="1"/>
      </left>
      <right/>
      <top style="medium">
        <color rgb="FFFF0000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FF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rgb="FFFF0000"/>
      </top>
      <bottom style="thick">
        <color indexed="64"/>
      </bottom>
      <diagonal/>
    </border>
    <border>
      <left/>
      <right style="thin">
        <color indexed="64"/>
      </right>
      <top style="medium">
        <color rgb="FFFF0000"/>
      </top>
      <bottom style="thick">
        <color indexed="64"/>
      </bottom>
      <diagonal/>
    </border>
    <border>
      <left/>
      <right/>
      <top style="medium">
        <color rgb="FFFF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 style="thick">
        <color indexed="64"/>
      </right>
      <top style="medium">
        <color rgb="FFFF0000"/>
      </top>
      <bottom/>
      <diagonal/>
    </border>
    <border>
      <left style="thick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6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13" xfId="0" applyFont="1" applyBorder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19" fillId="0" borderId="0" xfId="1" applyFont="1" applyAlignment="1">
      <alignment vertical="center" wrapText="1"/>
    </xf>
    <xf numFmtId="0" fontId="19" fillId="7" borderId="1" xfId="1" applyFont="1" applyFill="1" applyBorder="1">
      <alignment vertical="center"/>
    </xf>
    <xf numFmtId="0" fontId="19" fillId="7" borderId="1" xfId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13" borderId="1" xfId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/>
    </xf>
    <xf numFmtId="178" fontId="26" fillId="0" borderId="0" xfId="2" applyNumberFormat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42" fontId="27" fillId="0" borderId="0" xfId="2" applyNumberFormat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center"/>
    </xf>
    <xf numFmtId="0" fontId="19" fillId="0" borderId="13" xfId="1" applyFont="1" applyBorder="1">
      <alignment vertical="center"/>
    </xf>
    <xf numFmtId="0" fontId="32" fillId="6" borderId="1" xfId="1" applyFont="1" applyFill="1" applyBorder="1" applyAlignment="1">
      <alignment horizontal="center" vertical="center" shrinkToFit="1"/>
    </xf>
    <xf numFmtId="0" fontId="32" fillId="6" borderId="2" xfId="1" applyFont="1" applyFill="1" applyBorder="1" applyAlignment="1">
      <alignment horizontal="center" vertical="center" shrinkToFit="1"/>
    </xf>
    <xf numFmtId="0" fontId="32" fillId="6" borderId="5" xfId="1" applyFont="1" applyFill="1" applyBorder="1" applyAlignment="1">
      <alignment horizontal="center" vertical="center"/>
    </xf>
    <xf numFmtId="49" fontId="32" fillId="6" borderId="2" xfId="1" applyNumberFormat="1" applyFont="1" applyFill="1" applyBorder="1" applyAlignment="1">
      <alignment horizontal="center" vertical="center" shrinkToFit="1"/>
    </xf>
    <xf numFmtId="0" fontId="34" fillId="6" borderId="2" xfId="1" applyFont="1" applyFill="1" applyBorder="1" applyAlignment="1">
      <alignment horizontal="center" vertical="center"/>
    </xf>
    <xf numFmtId="49" fontId="34" fillId="6" borderId="2" xfId="1" applyNumberFormat="1" applyFont="1" applyFill="1" applyBorder="1" applyAlignment="1">
      <alignment horizontal="center" vertical="center" wrapText="1" shrinkToFit="1"/>
    </xf>
    <xf numFmtId="49" fontId="35" fillId="6" borderId="2" xfId="1" applyNumberFormat="1" applyFont="1" applyFill="1" applyBorder="1" applyAlignment="1">
      <alignment horizontal="center" vertical="center" wrapText="1" shrinkToFit="1"/>
    </xf>
    <xf numFmtId="49" fontId="35" fillId="6" borderId="2" xfId="1" applyNumberFormat="1" applyFont="1" applyFill="1" applyBorder="1" applyAlignment="1">
      <alignment horizontal="center" vertical="center" shrinkToFit="1"/>
    </xf>
    <xf numFmtId="49" fontId="36" fillId="6" borderId="2" xfId="1" applyNumberFormat="1" applyFont="1" applyFill="1" applyBorder="1" applyAlignment="1">
      <alignment horizontal="center" vertical="center" wrapText="1" shrinkToFit="1"/>
    </xf>
    <xf numFmtId="0" fontId="34" fillId="6" borderId="1" xfId="1" applyFont="1" applyFill="1" applyBorder="1" applyAlignment="1">
      <alignment horizontal="center" vertical="center" wrapText="1" shrinkToFit="1"/>
    </xf>
    <xf numFmtId="0" fontId="32" fillId="6" borderId="18" xfId="1" applyFont="1" applyFill="1" applyBorder="1" applyAlignment="1">
      <alignment horizontal="center" vertical="center" shrinkToFit="1"/>
    </xf>
    <xf numFmtId="49" fontId="32" fillId="12" borderId="4" xfId="1" applyNumberFormat="1" applyFont="1" applyFill="1" applyBorder="1" applyAlignment="1">
      <alignment horizontal="center" vertical="center" shrinkToFit="1"/>
    </xf>
    <xf numFmtId="0" fontId="38" fillId="7" borderId="1" xfId="1" applyFont="1" applyFill="1" applyBorder="1" applyAlignment="1">
      <alignment horizontal="right" vertical="center" shrinkToFit="1"/>
    </xf>
    <xf numFmtId="0" fontId="39" fillId="4" borderId="1" xfId="1" applyFont="1" applyFill="1" applyBorder="1" applyAlignment="1">
      <alignment horizontal="center" vertical="center" shrinkToFit="1"/>
    </xf>
    <xf numFmtId="0" fontId="42" fillId="4" borderId="1" xfId="1" applyFont="1" applyFill="1" applyBorder="1" applyAlignment="1">
      <alignment horizontal="center" vertical="center" shrinkToFit="1"/>
    </xf>
    <xf numFmtId="177" fontId="29" fillId="4" borderId="2" xfId="1" applyNumberFormat="1" applyFont="1" applyFill="1" applyBorder="1" applyAlignment="1">
      <alignment horizontal="center" vertical="center" shrinkToFit="1"/>
    </xf>
    <xf numFmtId="0" fontId="39" fillId="4" borderId="11" xfId="1" applyFont="1" applyFill="1" applyBorder="1" applyAlignment="1">
      <alignment horizontal="center" vertical="center" shrinkToFit="1"/>
    </xf>
    <xf numFmtId="0" fontId="38" fillId="7" borderId="2" xfId="1" applyFont="1" applyFill="1" applyBorder="1" applyAlignment="1">
      <alignment horizontal="right" vertical="center" shrinkToFit="1"/>
    </xf>
    <xf numFmtId="0" fontId="42" fillId="4" borderId="2" xfId="1" applyFont="1" applyFill="1" applyBorder="1" applyAlignment="1">
      <alignment horizontal="center" vertical="center" shrinkToFit="1"/>
    </xf>
    <xf numFmtId="0" fontId="39" fillId="4" borderId="5" xfId="1" applyFont="1" applyFill="1" applyBorder="1" applyAlignment="1">
      <alignment horizontal="center" vertical="center" shrinkToFit="1"/>
    </xf>
    <xf numFmtId="0" fontId="38" fillId="7" borderId="19" xfId="1" applyFont="1" applyFill="1" applyBorder="1" applyAlignment="1">
      <alignment horizontal="right" vertical="center" shrinkToFit="1"/>
    </xf>
    <xf numFmtId="0" fontId="38" fillId="7" borderId="23" xfId="1" applyFont="1" applyFill="1" applyBorder="1" applyAlignment="1">
      <alignment horizontal="right" vertical="center" shrinkToFit="1"/>
    </xf>
    <xf numFmtId="0" fontId="42" fillId="4" borderId="23" xfId="1" applyFont="1" applyFill="1" applyBorder="1" applyAlignment="1">
      <alignment horizontal="center" vertical="center" shrinkToFit="1"/>
    </xf>
    <xf numFmtId="177" fontId="29" fillId="4" borderId="23" xfId="1" applyNumberFormat="1" applyFont="1" applyFill="1" applyBorder="1" applyAlignment="1">
      <alignment horizontal="center" vertical="center" shrinkToFit="1"/>
    </xf>
    <xf numFmtId="0" fontId="39" fillId="4" borderId="24" xfId="1" applyFont="1" applyFill="1" applyBorder="1" applyAlignment="1">
      <alignment horizontal="center" vertical="center" shrinkToFit="1"/>
    </xf>
    <xf numFmtId="0" fontId="38" fillId="7" borderId="20" xfId="1" applyFont="1" applyFill="1" applyBorder="1" applyAlignment="1">
      <alignment horizontal="right" vertical="center" shrinkToFit="1"/>
    </xf>
    <xf numFmtId="0" fontId="42" fillId="4" borderId="10" xfId="1" applyFont="1" applyFill="1" applyBorder="1" applyAlignment="1">
      <alignment horizontal="center" vertical="center" shrinkToFit="1"/>
    </xf>
    <xf numFmtId="0" fontId="42" fillId="4" borderId="6" xfId="1" applyFont="1" applyFill="1" applyBorder="1" applyAlignment="1">
      <alignment horizontal="center" vertical="center" shrinkToFit="1"/>
    </xf>
    <xf numFmtId="177" fontId="29" fillId="4" borderId="20" xfId="1" applyNumberFormat="1" applyFont="1" applyFill="1" applyBorder="1" applyAlignment="1">
      <alignment horizontal="center" vertical="center" shrinkToFit="1"/>
    </xf>
    <xf numFmtId="0" fontId="39" fillId="4" borderId="9" xfId="1" applyFont="1" applyFill="1" applyBorder="1" applyAlignment="1">
      <alignment horizontal="center" vertical="center" shrinkToFit="1"/>
    </xf>
    <xf numFmtId="0" fontId="38" fillId="7" borderId="6" xfId="1" applyFont="1" applyFill="1" applyBorder="1" applyAlignment="1">
      <alignment horizontal="right" vertical="center" shrinkToFit="1"/>
    </xf>
    <xf numFmtId="49" fontId="20" fillId="0" borderId="0" xfId="1" applyNumberFormat="1" applyFont="1">
      <alignment vertical="center"/>
    </xf>
    <xf numFmtId="0" fontId="45" fillId="4" borderId="0" xfId="0" applyFont="1" applyFill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16" fillId="1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2" fontId="16" fillId="0" borderId="1" xfId="0" applyNumberFormat="1" applyFont="1" applyBorder="1" applyAlignment="1">
      <alignment horizontal="left" vertical="center"/>
    </xf>
    <xf numFmtId="42" fontId="16" fillId="16" borderId="1" xfId="0" applyNumberFormat="1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42" fontId="16" fillId="8" borderId="1" xfId="0" applyNumberFormat="1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center" vertical="center"/>
    </xf>
    <xf numFmtId="42" fontId="16" fillId="10" borderId="1" xfId="0" applyNumberFormat="1" applyFont="1" applyFill="1" applyBorder="1" applyAlignment="1">
      <alignment horizontal="left" vertical="center"/>
    </xf>
    <xf numFmtId="0" fontId="44" fillId="7" borderId="1" xfId="0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/>
    </xf>
    <xf numFmtId="42" fontId="38" fillId="0" borderId="1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 shrinkToFit="1"/>
    </xf>
    <xf numFmtId="42" fontId="38" fillId="0" borderId="1" xfId="1" applyNumberFormat="1" applyFont="1" applyBorder="1" applyAlignment="1">
      <alignment horizontal="left" vertical="center"/>
    </xf>
    <xf numFmtId="0" fontId="38" fillId="4" borderId="1" xfId="1" applyFont="1" applyFill="1" applyBorder="1" applyAlignment="1">
      <alignment horizontal="right" vertical="center"/>
    </xf>
    <xf numFmtId="49" fontId="47" fillId="0" borderId="1" xfId="1" applyNumberFormat="1" applyFont="1" applyBorder="1" applyAlignment="1">
      <alignment horizontal="center" vertical="center" shrinkToFit="1"/>
    </xf>
    <xf numFmtId="49" fontId="48" fillId="0" borderId="1" xfId="1" applyNumberFormat="1" applyFont="1" applyBorder="1" applyAlignment="1">
      <alignment horizontal="center" vertical="center" shrinkToFit="1"/>
    </xf>
    <xf numFmtId="0" fontId="38" fillId="10" borderId="12" xfId="1" applyFont="1" applyFill="1" applyBorder="1" applyAlignment="1">
      <alignment horizontal="right" vertical="center"/>
    </xf>
    <xf numFmtId="49" fontId="22" fillId="10" borderId="12" xfId="1" applyNumberFormat="1" applyFont="1" applyFill="1" applyBorder="1" applyAlignment="1">
      <alignment horizontal="center" vertical="center" shrinkToFit="1"/>
    </xf>
    <xf numFmtId="42" fontId="38" fillId="10" borderId="12" xfId="1" applyNumberFormat="1" applyFont="1" applyFill="1" applyBorder="1" applyAlignment="1">
      <alignment horizontal="left" vertical="center"/>
    </xf>
    <xf numFmtId="0" fontId="38" fillId="10" borderId="1" xfId="1" applyFont="1" applyFill="1" applyBorder="1" applyAlignment="1">
      <alignment horizontal="right" vertical="center"/>
    </xf>
    <xf numFmtId="49" fontId="22" fillId="10" borderId="1" xfId="1" applyNumberFormat="1" applyFont="1" applyFill="1" applyBorder="1" applyAlignment="1">
      <alignment horizontal="center" vertical="center" shrinkToFit="1"/>
    </xf>
    <xf numFmtId="42" fontId="38" fillId="10" borderId="1" xfId="1" applyNumberFormat="1" applyFont="1" applyFill="1" applyBorder="1" applyAlignment="1">
      <alignment horizontal="left" vertical="center"/>
    </xf>
    <xf numFmtId="49" fontId="48" fillId="10" borderId="1" xfId="1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right" vertical="center"/>
    </xf>
    <xf numFmtId="42" fontId="44" fillId="2" borderId="1" xfId="0" applyNumberFormat="1" applyFont="1" applyFill="1" applyBorder="1">
      <alignment vertical="center"/>
    </xf>
    <xf numFmtId="0" fontId="50" fillId="2" borderId="1" xfId="0" applyFont="1" applyFill="1" applyBorder="1" applyAlignment="1">
      <alignment horizontal="center" vertical="center"/>
    </xf>
    <xf numFmtId="0" fontId="44" fillId="14" borderId="1" xfId="0" applyFont="1" applyFill="1" applyBorder="1" applyAlignment="1">
      <alignment horizontal="right" vertical="center"/>
    </xf>
    <xf numFmtId="42" fontId="44" fillId="14" borderId="1" xfId="0" applyNumberFormat="1" applyFont="1" applyFill="1" applyBorder="1">
      <alignment vertical="center"/>
    </xf>
    <xf numFmtId="0" fontId="39" fillId="1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right" vertical="center"/>
    </xf>
    <xf numFmtId="42" fontId="44" fillId="4" borderId="1" xfId="0" applyNumberFormat="1" applyFont="1" applyFill="1" applyBorder="1">
      <alignment vertical="center"/>
    </xf>
    <xf numFmtId="0" fontId="39" fillId="4" borderId="1" xfId="0" applyFont="1" applyFill="1" applyBorder="1" applyAlignment="1">
      <alignment horizontal="center" vertical="center"/>
    </xf>
    <xf numFmtId="0" fontId="44" fillId="18" borderId="1" xfId="0" applyFont="1" applyFill="1" applyBorder="1" applyAlignment="1">
      <alignment horizontal="right" vertical="center"/>
    </xf>
    <xf numFmtId="42" fontId="44" fillId="18" borderId="1" xfId="0" applyNumberFormat="1" applyFont="1" applyFill="1" applyBorder="1">
      <alignment vertical="center"/>
    </xf>
    <xf numFmtId="0" fontId="39" fillId="18" borderId="1" xfId="0" applyFont="1" applyFill="1" applyBorder="1" applyAlignment="1">
      <alignment horizontal="center" vertical="center"/>
    </xf>
    <xf numFmtId="0" fontId="44" fillId="18" borderId="1" xfId="0" applyFont="1" applyFill="1" applyBorder="1">
      <alignment vertical="center"/>
    </xf>
    <xf numFmtId="42" fontId="38" fillId="0" borderId="1" xfId="1" applyNumberFormat="1" applyFont="1" applyBorder="1">
      <alignment vertical="center"/>
    </xf>
    <xf numFmtId="42" fontId="38" fillId="10" borderId="12" xfId="1" applyNumberFormat="1" applyFont="1" applyFill="1" applyBorder="1">
      <alignment vertical="center"/>
    </xf>
    <xf numFmtId="42" fontId="38" fillId="10" borderId="1" xfId="1" applyNumberFormat="1" applyFont="1" applyFill="1" applyBorder="1">
      <alignment vertical="center"/>
    </xf>
    <xf numFmtId="49" fontId="22" fillId="4" borderId="1" xfId="1" applyNumberFormat="1" applyFont="1" applyFill="1" applyBorder="1" applyAlignment="1">
      <alignment horizontal="center" vertical="center" shrinkToFit="1"/>
    </xf>
    <xf numFmtId="49" fontId="39" fillId="4" borderId="1" xfId="1" applyNumberFormat="1" applyFont="1" applyFill="1" applyBorder="1" applyAlignment="1">
      <alignment horizontal="center" vertical="center" shrinkToFit="1"/>
    </xf>
    <xf numFmtId="49" fontId="40" fillId="4" borderId="1" xfId="1" applyNumberFormat="1" applyFont="1" applyFill="1" applyBorder="1" applyAlignment="1">
      <alignment horizontal="center" vertical="center" wrapText="1" shrinkToFit="1"/>
    </xf>
    <xf numFmtId="49" fontId="41" fillId="4" borderId="1" xfId="1" applyNumberFormat="1" applyFont="1" applyFill="1" applyBorder="1" applyAlignment="1">
      <alignment horizontal="center" vertical="center" shrinkToFit="1"/>
    </xf>
    <xf numFmtId="49" fontId="42" fillId="4" borderId="2" xfId="1" applyNumberFormat="1" applyFont="1" applyFill="1" applyBorder="1" applyAlignment="1">
      <alignment horizontal="center" vertical="center" shrinkToFit="1"/>
    </xf>
    <xf numFmtId="49" fontId="42" fillId="4" borderId="1" xfId="1" applyNumberFormat="1" applyFont="1" applyFill="1" applyBorder="1" applyAlignment="1">
      <alignment horizontal="center" vertical="center" shrinkToFit="1"/>
    </xf>
    <xf numFmtId="49" fontId="22" fillId="4" borderId="2" xfId="1" applyNumberFormat="1" applyFont="1" applyFill="1" applyBorder="1" applyAlignment="1">
      <alignment horizontal="center" vertical="center" shrinkToFit="1"/>
    </xf>
    <xf numFmtId="49" fontId="39" fillId="4" borderId="2" xfId="1" applyNumberFormat="1" applyFont="1" applyFill="1" applyBorder="1" applyAlignment="1">
      <alignment horizontal="center" vertical="center" shrinkToFit="1"/>
    </xf>
    <xf numFmtId="49" fontId="40" fillId="4" borderId="2" xfId="1" applyNumberFormat="1" applyFont="1" applyFill="1" applyBorder="1" applyAlignment="1">
      <alignment horizontal="center" vertical="center" wrapText="1" shrinkToFit="1"/>
    </xf>
    <xf numFmtId="49" fontId="41" fillId="4" borderId="2" xfId="1" applyNumberFormat="1" applyFont="1" applyFill="1" applyBorder="1" applyAlignment="1">
      <alignment horizontal="center" vertical="center" shrinkToFit="1"/>
    </xf>
    <xf numFmtId="49" fontId="22" fillId="4" borderId="19" xfId="1" applyNumberFormat="1" applyFont="1" applyFill="1" applyBorder="1" applyAlignment="1">
      <alignment horizontal="center" vertical="center" shrinkToFit="1"/>
    </xf>
    <xf numFmtId="49" fontId="39" fillId="4" borderId="19" xfId="1" applyNumberFormat="1" applyFont="1" applyFill="1" applyBorder="1" applyAlignment="1">
      <alignment horizontal="center" vertical="center" shrinkToFit="1"/>
    </xf>
    <xf numFmtId="49" fontId="40" fillId="4" borderId="19" xfId="1" applyNumberFormat="1" applyFont="1" applyFill="1" applyBorder="1" applyAlignment="1">
      <alignment horizontal="center" vertical="center" wrapText="1" shrinkToFit="1"/>
    </xf>
    <xf numFmtId="49" fontId="41" fillId="4" borderId="19" xfId="1" applyNumberFormat="1" applyFont="1" applyFill="1" applyBorder="1" applyAlignment="1">
      <alignment horizontal="center" vertical="center" shrinkToFit="1"/>
    </xf>
    <xf numFmtId="0" fontId="42" fillId="4" borderId="19" xfId="1" applyFont="1" applyFill="1" applyBorder="1" applyAlignment="1">
      <alignment horizontal="center" vertical="center" shrinkToFit="1"/>
    </xf>
    <xf numFmtId="49" fontId="42" fillId="4" borderId="20" xfId="1" applyNumberFormat="1" applyFont="1" applyFill="1" applyBorder="1" applyAlignment="1">
      <alignment horizontal="center" vertical="center" shrinkToFit="1"/>
    </xf>
    <xf numFmtId="49" fontId="42" fillId="4" borderId="19" xfId="1" applyNumberFormat="1" applyFont="1" applyFill="1" applyBorder="1" applyAlignment="1">
      <alignment horizontal="center" vertical="center" shrinkToFit="1"/>
    </xf>
    <xf numFmtId="0" fontId="39" fillId="4" borderId="21" xfId="1" applyFont="1" applyFill="1" applyBorder="1" applyAlignment="1">
      <alignment horizontal="center" vertical="center" shrinkToFit="1"/>
    </xf>
    <xf numFmtId="49" fontId="22" fillId="4" borderId="23" xfId="1" applyNumberFormat="1" applyFont="1" applyFill="1" applyBorder="1" applyAlignment="1">
      <alignment horizontal="center" vertical="center" shrinkToFit="1"/>
    </xf>
    <xf numFmtId="49" fontId="39" fillId="4" borderId="23" xfId="1" applyNumberFormat="1" applyFont="1" applyFill="1" applyBorder="1" applyAlignment="1">
      <alignment horizontal="center" vertical="center" shrinkToFit="1"/>
    </xf>
    <xf numFmtId="49" fontId="40" fillId="4" borderId="23" xfId="1" applyNumberFormat="1" applyFont="1" applyFill="1" applyBorder="1" applyAlignment="1">
      <alignment horizontal="center" vertical="center" wrapText="1" shrinkToFit="1"/>
    </xf>
    <xf numFmtId="49" fontId="41" fillId="4" borderId="23" xfId="1" applyNumberFormat="1" applyFont="1" applyFill="1" applyBorder="1" applyAlignment="1">
      <alignment horizontal="center" vertical="center" shrinkToFit="1"/>
    </xf>
    <xf numFmtId="49" fontId="42" fillId="4" borderId="23" xfId="1" applyNumberFormat="1" applyFont="1" applyFill="1" applyBorder="1" applyAlignment="1">
      <alignment horizontal="center" vertical="center" shrinkToFit="1"/>
    </xf>
    <xf numFmtId="177" fontId="29" fillId="4" borderId="10" xfId="1" applyNumberFormat="1" applyFont="1" applyFill="1" applyBorder="1" applyAlignment="1">
      <alignment horizontal="center" vertical="center" shrinkToFit="1"/>
    </xf>
    <xf numFmtId="49" fontId="22" fillId="4" borderId="10" xfId="1" applyNumberFormat="1" applyFont="1" applyFill="1" applyBorder="1" applyAlignment="1">
      <alignment horizontal="center" vertical="center" shrinkToFit="1"/>
    </xf>
    <xf numFmtId="49" fontId="40" fillId="4" borderId="10" xfId="1" applyNumberFormat="1" applyFont="1" applyFill="1" applyBorder="1" applyAlignment="1">
      <alignment horizontal="center" vertical="center" wrapText="1" shrinkToFit="1"/>
    </xf>
    <xf numFmtId="49" fontId="41" fillId="4" borderId="10" xfId="1" applyNumberFormat="1" applyFont="1" applyFill="1" applyBorder="1" applyAlignment="1">
      <alignment horizontal="center" vertical="center" shrinkToFit="1"/>
    </xf>
    <xf numFmtId="49" fontId="42" fillId="4" borderId="10" xfId="1" applyNumberFormat="1" applyFont="1" applyFill="1" applyBorder="1" applyAlignment="1">
      <alignment horizontal="center" vertical="center" shrinkToFit="1"/>
    </xf>
    <xf numFmtId="177" fontId="29" fillId="4" borderId="1" xfId="1" applyNumberFormat="1" applyFont="1" applyFill="1" applyBorder="1" applyAlignment="1">
      <alignment horizontal="center" vertical="center" shrinkToFit="1"/>
    </xf>
    <xf numFmtId="49" fontId="38" fillId="0" borderId="28" xfId="1" applyNumberFormat="1" applyFont="1" applyBorder="1" applyAlignment="1">
      <alignment horizontal="center" vertical="center" shrinkToFit="1"/>
    </xf>
    <xf numFmtId="49" fontId="38" fillId="0" borderId="11" xfId="1" applyNumberFormat="1" applyFont="1" applyBorder="1" applyAlignment="1">
      <alignment horizontal="center" vertical="center" shrinkToFit="1"/>
    </xf>
    <xf numFmtId="49" fontId="38" fillId="0" borderId="29" xfId="1" applyNumberFormat="1" applyFont="1" applyBorder="1" applyAlignment="1">
      <alignment horizontal="center" vertical="center" shrinkToFit="1"/>
    </xf>
    <xf numFmtId="49" fontId="38" fillId="0" borderId="5" xfId="1" applyNumberFormat="1" applyFont="1" applyBorder="1" applyAlignment="1">
      <alignment horizontal="center" vertical="center" shrinkToFit="1"/>
    </xf>
    <xf numFmtId="49" fontId="38" fillId="0" borderId="30" xfId="1" applyNumberFormat="1" applyFont="1" applyBorder="1" applyAlignment="1">
      <alignment horizontal="center" vertical="center" shrinkToFit="1"/>
    </xf>
    <xf numFmtId="49" fontId="38" fillId="0" borderId="31" xfId="1" applyNumberFormat="1" applyFont="1" applyBorder="1" applyAlignment="1">
      <alignment horizontal="center" vertical="center" shrinkToFit="1"/>
    </xf>
    <xf numFmtId="49" fontId="38" fillId="0" borderId="24" xfId="1" applyNumberFormat="1" applyFont="1" applyBorder="1" applyAlignment="1">
      <alignment horizontal="center" vertical="center" shrinkToFit="1"/>
    </xf>
    <xf numFmtId="49" fontId="38" fillId="0" borderId="32" xfId="1" applyNumberFormat="1" applyFont="1" applyBorder="1" applyAlignment="1">
      <alignment horizontal="center" vertical="center" shrinkToFit="1"/>
    </xf>
    <xf numFmtId="49" fontId="38" fillId="0" borderId="9" xfId="1" applyNumberFormat="1" applyFont="1" applyBorder="1" applyAlignment="1">
      <alignment horizontal="center" vertical="center" shrinkToFit="1"/>
    </xf>
    <xf numFmtId="176" fontId="39" fillId="0" borderId="1" xfId="1" applyNumberFormat="1" applyFont="1" applyBorder="1" applyAlignment="1">
      <alignment horizontal="center" vertical="center" shrinkToFit="1"/>
    </xf>
    <xf numFmtId="0" fontId="39" fillId="0" borderId="16" xfId="1" applyFont="1" applyBorder="1" applyAlignment="1">
      <alignment horizontal="center" vertical="center" shrinkToFit="1"/>
    </xf>
    <xf numFmtId="176" fontId="39" fillId="0" borderId="2" xfId="1" applyNumberFormat="1" applyFont="1" applyBorder="1" applyAlignment="1">
      <alignment horizontal="center" vertical="center" shrinkToFit="1"/>
    </xf>
    <xf numFmtId="0" fontId="39" fillId="0" borderId="18" xfId="1" applyFont="1" applyBorder="1" applyAlignment="1">
      <alignment horizontal="center" vertical="center" shrinkToFit="1"/>
    </xf>
    <xf numFmtId="176" fontId="39" fillId="0" borderId="19" xfId="1" applyNumberFormat="1" applyFont="1" applyBorder="1" applyAlignment="1">
      <alignment horizontal="center" vertical="center" shrinkToFit="1"/>
    </xf>
    <xf numFmtId="0" fontId="39" fillId="0" borderId="22" xfId="1" applyFont="1" applyBorder="1" applyAlignment="1">
      <alignment horizontal="center" vertical="center" shrinkToFit="1"/>
    </xf>
    <xf numFmtId="176" fontId="39" fillId="0" borderId="23" xfId="1" applyNumberFormat="1" applyFont="1" applyBorder="1" applyAlignment="1">
      <alignment horizontal="center" vertical="center" shrinkToFit="1"/>
    </xf>
    <xf numFmtId="0" fontId="39" fillId="0" borderId="25" xfId="1" applyFont="1" applyBorder="1" applyAlignment="1">
      <alignment horizontal="center" vertical="center" shrinkToFit="1"/>
    </xf>
    <xf numFmtId="176" fontId="39" fillId="0" borderId="10" xfId="1" applyNumberFormat="1" applyFont="1" applyBorder="1" applyAlignment="1">
      <alignment horizontal="center" vertical="center" shrinkToFit="1"/>
    </xf>
    <xf numFmtId="0" fontId="39" fillId="0" borderId="26" xfId="1" applyFont="1" applyBorder="1" applyAlignment="1">
      <alignment horizontal="center" vertical="center" shrinkToFit="1"/>
    </xf>
    <xf numFmtId="0" fontId="32" fillId="22" borderId="1" xfId="1" applyFont="1" applyFill="1" applyBorder="1" applyAlignment="1">
      <alignment horizontal="center" vertical="center" shrinkToFit="1"/>
    </xf>
    <xf numFmtId="49" fontId="39" fillId="4" borderId="6" xfId="1" applyNumberFormat="1" applyFont="1" applyFill="1" applyBorder="1" applyAlignment="1">
      <alignment horizontal="center" vertical="center" shrinkToFit="1"/>
    </xf>
    <xf numFmtId="49" fontId="38" fillId="0" borderId="4" xfId="1" applyNumberFormat="1" applyFont="1" applyBorder="1" applyAlignment="1">
      <alignment horizontal="center" vertical="center" shrinkToFit="1"/>
    </xf>
    <xf numFmtId="49" fontId="38" fillId="0" borderId="34" xfId="1" applyNumberFormat="1" applyFont="1" applyBorder="1" applyAlignment="1">
      <alignment horizontal="center" vertical="center" shrinkToFit="1"/>
    </xf>
    <xf numFmtId="49" fontId="38" fillId="0" borderId="39" xfId="1" applyNumberFormat="1" applyFont="1" applyBorder="1" applyAlignment="1">
      <alignment horizontal="center" vertical="center" shrinkToFit="1"/>
    </xf>
    <xf numFmtId="49" fontId="38" fillId="0" borderId="40" xfId="1" applyNumberFormat="1" applyFont="1" applyBorder="1" applyAlignment="1">
      <alignment horizontal="center" vertical="center" shrinkToFit="1"/>
    </xf>
    <xf numFmtId="49" fontId="38" fillId="0" borderId="38" xfId="1" applyNumberFormat="1" applyFont="1" applyBorder="1" applyAlignment="1">
      <alignment horizontal="center" vertical="center" shrinkToFit="1"/>
    </xf>
    <xf numFmtId="0" fontId="30" fillId="0" borderId="13" xfId="1" applyFont="1" applyBorder="1">
      <alignment vertical="center"/>
    </xf>
    <xf numFmtId="178" fontId="25" fillId="0" borderId="0" xfId="2" applyNumberFormat="1" applyFont="1" applyFill="1" applyBorder="1" applyAlignment="1">
      <alignment horizontal="center" vertical="center"/>
    </xf>
    <xf numFmtId="42" fontId="51" fillId="0" borderId="0" xfId="2" applyNumberFormat="1" applyFont="1" applyFill="1" applyBorder="1" applyAlignment="1">
      <alignment horizontal="center" vertical="center"/>
    </xf>
    <xf numFmtId="49" fontId="38" fillId="0" borderId="44" xfId="1" applyNumberFormat="1" applyFont="1" applyBorder="1" applyAlignment="1">
      <alignment horizontal="right" vertical="center" shrinkToFit="1"/>
    </xf>
    <xf numFmtId="49" fontId="38" fillId="0" borderId="45" xfId="1" applyNumberFormat="1" applyFont="1" applyBorder="1" applyAlignment="1">
      <alignment horizontal="right" vertical="center" shrinkToFit="1"/>
    </xf>
    <xf numFmtId="49" fontId="38" fillId="0" borderId="8" xfId="1" applyNumberFormat="1" applyFont="1" applyBorder="1" applyAlignment="1">
      <alignment horizontal="right" vertical="center" shrinkToFit="1"/>
    </xf>
    <xf numFmtId="49" fontId="38" fillId="0" borderId="46" xfId="1" applyNumberFormat="1" applyFont="1" applyBorder="1" applyAlignment="1">
      <alignment horizontal="right" vertical="center" shrinkToFit="1"/>
    </xf>
    <xf numFmtId="49" fontId="38" fillId="0" borderId="47" xfId="1" applyNumberFormat="1" applyFont="1" applyBorder="1" applyAlignment="1">
      <alignment horizontal="right" vertical="center" shrinkToFit="1"/>
    </xf>
    <xf numFmtId="49" fontId="38" fillId="0" borderId="44" xfId="1" applyNumberFormat="1" applyFont="1" applyBorder="1" applyAlignment="1">
      <alignment horizontal="center" vertical="center" shrinkToFit="1"/>
    </xf>
    <xf numFmtId="49" fontId="38" fillId="0" borderId="45" xfId="1" applyNumberFormat="1" applyFont="1" applyBorder="1" applyAlignment="1">
      <alignment horizontal="center" vertical="center" shrinkToFit="1"/>
    </xf>
    <xf numFmtId="49" fontId="38" fillId="0" borderId="8" xfId="1" applyNumberFormat="1" applyFont="1" applyBorder="1" applyAlignment="1">
      <alignment horizontal="center" vertical="center" shrinkToFit="1"/>
    </xf>
    <xf numFmtId="49" fontId="38" fillId="0" borderId="46" xfId="1" applyNumberFormat="1" applyFont="1" applyBorder="1" applyAlignment="1">
      <alignment horizontal="center" vertical="center" shrinkToFit="1"/>
    </xf>
    <xf numFmtId="49" fontId="38" fillId="0" borderId="47" xfId="1" applyNumberFormat="1" applyFont="1" applyBorder="1" applyAlignment="1">
      <alignment horizontal="center" vertical="center" shrinkToFit="1"/>
    </xf>
    <xf numFmtId="49" fontId="32" fillId="12" borderId="1" xfId="1" applyNumberFormat="1" applyFont="1" applyFill="1" applyBorder="1" applyAlignment="1">
      <alignment horizontal="center" vertical="center" shrinkToFit="1"/>
    </xf>
    <xf numFmtId="0" fontId="32" fillId="12" borderId="3" xfId="1" applyFont="1" applyFill="1" applyBorder="1" applyAlignment="1">
      <alignment horizontal="right" vertical="center" shrinkToFit="1"/>
    </xf>
    <xf numFmtId="0" fontId="38" fillId="0" borderId="3" xfId="1" applyFont="1" applyBorder="1" applyAlignment="1">
      <alignment horizontal="right" vertical="center" shrinkToFit="1"/>
    </xf>
    <xf numFmtId="0" fontId="38" fillId="0" borderId="33" xfId="1" applyFont="1" applyBorder="1" applyAlignment="1">
      <alignment horizontal="right" vertical="center" shrinkToFit="1"/>
    </xf>
    <xf numFmtId="0" fontId="38" fillId="0" borderId="42" xfId="1" applyFont="1" applyBorder="1" applyAlignment="1">
      <alignment horizontal="right" vertical="center" shrinkToFit="1"/>
    </xf>
    <xf numFmtId="0" fontId="38" fillId="0" borderId="43" xfId="1" applyFont="1" applyBorder="1" applyAlignment="1">
      <alignment horizontal="right" vertical="center" shrinkToFit="1"/>
    </xf>
    <xf numFmtId="0" fontId="38" fillId="0" borderId="19" xfId="1" applyFont="1" applyBorder="1" applyAlignment="1">
      <alignment horizontal="right" vertical="center" shrinkToFit="1"/>
    </xf>
    <xf numFmtId="0" fontId="38" fillId="0" borderId="1" xfId="1" applyFont="1" applyBorder="1" applyAlignment="1">
      <alignment horizontal="right" vertical="center" shrinkToFit="1"/>
    </xf>
    <xf numFmtId="0" fontId="38" fillId="0" borderId="23" xfId="1" applyFont="1" applyBorder="1" applyAlignment="1">
      <alignment horizontal="right" vertical="center" shrinkToFit="1"/>
    </xf>
    <xf numFmtId="9" fontId="32" fillId="12" borderId="1" xfId="3" applyFont="1" applyFill="1" applyBorder="1" applyAlignment="1">
      <alignment horizontal="right" vertical="center" shrinkToFit="1"/>
    </xf>
    <xf numFmtId="9" fontId="38" fillId="0" borderId="1" xfId="3" applyFont="1" applyBorder="1" applyAlignment="1">
      <alignment horizontal="right" vertical="center" shrinkToFit="1"/>
    </xf>
    <xf numFmtId="0" fontId="32" fillId="24" borderId="3" xfId="1" applyFont="1" applyFill="1" applyBorder="1" applyAlignment="1">
      <alignment horizontal="right" vertical="center" shrinkToFit="1"/>
    </xf>
    <xf numFmtId="9" fontId="32" fillId="24" borderId="1" xfId="3" applyFont="1" applyFill="1" applyBorder="1" applyAlignment="1">
      <alignment horizontal="right" vertical="center" shrinkToFit="1"/>
    </xf>
    <xf numFmtId="49" fontId="32" fillId="20" borderId="16" xfId="1" applyNumberFormat="1" applyFont="1" applyFill="1" applyBorder="1" applyAlignment="1">
      <alignment horizontal="center" vertical="center" shrinkToFit="1"/>
    </xf>
    <xf numFmtId="49" fontId="38" fillId="0" borderId="16" xfId="1" applyNumberFormat="1" applyFont="1" applyBorder="1" applyAlignment="1">
      <alignment horizontal="center" vertical="center" shrinkToFit="1"/>
    </xf>
    <xf numFmtId="49" fontId="38" fillId="0" borderId="18" xfId="1" applyNumberFormat="1" applyFont="1" applyBorder="1" applyAlignment="1">
      <alignment horizontal="center" vertical="center" shrinkToFit="1"/>
    </xf>
    <xf numFmtId="49" fontId="38" fillId="0" borderId="22" xfId="1" applyNumberFormat="1" applyFont="1" applyBorder="1" applyAlignment="1">
      <alignment horizontal="center" vertical="center" shrinkToFit="1"/>
    </xf>
    <xf numFmtId="49" fontId="38" fillId="0" borderId="25" xfId="1" applyNumberFormat="1" applyFont="1" applyBorder="1" applyAlignment="1">
      <alignment horizontal="center" vertical="center" shrinkToFit="1"/>
    </xf>
    <xf numFmtId="49" fontId="38" fillId="0" borderId="26" xfId="1" applyNumberFormat="1" applyFont="1" applyBorder="1" applyAlignment="1">
      <alignment horizontal="center" vertical="center" shrinkToFit="1"/>
    </xf>
    <xf numFmtId="49" fontId="32" fillId="24" borderId="4" xfId="1" applyNumberFormat="1" applyFont="1" applyFill="1" applyBorder="1" applyAlignment="1">
      <alignment horizontal="center" vertical="center" shrinkToFit="1"/>
    </xf>
    <xf numFmtId="49" fontId="32" fillId="12" borderId="28" xfId="1" applyNumberFormat="1" applyFont="1" applyFill="1" applyBorder="1" applyAlignment="1">
      <alignment horizontal="center" vertical="center" shrinkToFit="1"/>
    </xf>
    <xf numFmtId="49" fontId="32" fillId="12" borderId="16" xfId="1" applyNumberFormat="1" applyFont="1" applyFill="1" applyBorder="1" applyAlignment="1">
      <alignment horizontal="center" vertical="center" shrinkToFit="1"/>
    </xf>
    <xf numFmtId="49" fontId="43" fillId="0" borderId="16" xfId="1" applyNumberFormat="1" applyFont="1" applyBorder="1" applyAlignment="1">
      <alignment horizontal="center" vertical="center" shrinkToFit="1"/>
    </xf>
    <xf numFmtId="49" fontId="43" fillId="0" borderId="22" xfId="1" applyNumberFormat="1" applyFont="1" applyBorder="1" applyAlignment="1">
      <alignment horizontal="center" vertical="center" shrinkToFit="1"/>
    </xf>
    <xf numFmtId="49" fontId="43" fillId="0" borderId="25" xfId="1" applyNumberFormat="1" applyFont="1" applyBorder="1" applyAlignment="1">
      <alignment horizontal="center" vertical="center" shrinkToFit="1"/>
    </xf>
    <xf numFmtId="49" fontId="38" fillId="0" borderId="50" xfId="1" applyNumberFormat="1" applyFont="1" applyBorder="1" applyAlignment="1">
      <alignment horizontal="center" vertical="center" shrinkToFit="1"/>
    </xf>
    <xf numFmtId="0" fontId="32" fillId="26" borderId="3" xfId="1" applyFont="1" applyFill="1" applyBorder="1" applyAlignment="1">
      <alignment horizontal="right" vertical="center" shrinkToFit="1"/>
    </xf>
    <xf numFmtId="49" fontId="23" fillId="26" borderId="28" xfId="1" applyNumberFormat="1" applyFont="1" applyFill="1" applyBorder="1" applyAlignment="1">
      <alignment horizontal="center" vertical="center" shrinkToFit="1"/>
    </xf>
    <xf numFmtId="9" fontId="32" fillId="26" borderId="16" xfId="3" applyFont="1" applyFill="1" applyBorder="1" applyAlignment="1">
      <alignment horizontal="right" vertical="center" shrinkToFit="1"/>
    </xf>
    <xf numFmtId="9" fontId="38" fillId="0" borderId="16" xfId="3" applyFont="1" applyBorder="1" applyAlignment="1">
      <alignment horizontal="right" vertical="center" shrinkToFit="1"/>
    </xf>
    <xf numFmtId="9" fontId="32" fillId="26" borderId="11" xfId="3" applyFont="1" applyFill="1" applyBorder="1" applyAlignment="1">
      <alignment horizontal="right" vertical="center" shrinkToFit="1"/>
    </xf>
    <xf numFmtId="9" fontId="38" fillId="0" borderId="11" xfId="3" applyFont="1" applyBorder="1" applyAlignment="1">
      <alignment horizontal="right" vertical="center" shrinkToFit="1"/>
    </xf>
    <xf numFmtId="49" fontId="38" fillId="0" borderId="51" xfId="1" applyNumberFormat="1" applyFont="1" applyBorder="1" applyAlignment="1">
      <alignment horizontal="center" vertical="center" shrinkToFit="1"/>
    </xf>
    <xf numFmtId="49" fontId="38" fillId="0" borderId="52" xfId="1" applyNumberFormat="1" applyFont="1" applyBorder="1" applyAlignment="1">
      <alignment horizontal="center" vertical="center" shrinkToFit="1"/>
    </xf>
    <xf numFmtId="49" fontId="38" fillId="0" borderId="53" xfId="1" applyNumberFormat="1" applyFont="1" applyBorder="1" applyAlignment="1">
      <alignment horizontal="center" vertical="center" shrinkToFit="1"/>
    </xf>
    <xf numFmtId="49" fontId="38" fillId="0" borderId="54" xfId="1" applyNumberFormat="1" applyFont="1" applyBorder="1" applyAlignment="1">
      <alignment horizontal="center" vertical="center" shrinkToFit="1"/>
    </xf>
    <xf numFmtId="49" fontId="38" fillId="0" borderId="55" xfId="1" applyNumberFormat="1" applyFont="1" applyBorder="1" applyAlignment="1">
      <alignment horizontal="center" vertical="center" shrinkToFit="1"/>
    </xf>
    <xf numFmtId="49" fontId="23" fillId="5" borderId="4" xfId="1" applyNumberFormat="1" applyFont="1" applyFill="1" applyBorder="1" applyAlignment="1">
      <alignment horizontal="center" vertical="center" shrinkToFit="1"/>
    </xf>
    <xf numFmtId="49" fontId="23" fillId="8" borderId="16" xfId="1" applyNumberFormat="1" applyFont="1" applyFill="1" applyBorder="1" applyAlignment="1">
      <alignment horizontal="center" vertical="center" shrinkToFit="1"/>
    </xf>
    <xf numFmtId="49" fontId="23" fillId="5" borderId="11" xfId="1" applyNumberFormat="1" applyFont="1" applyFill="1" applyBorder="1" applyAlignment="1">
      <alignment horizontal="center" vertical="center" shrinkToFit="1"/>
    </xf>
    <xf numFmtId="49" fontId="38" fillId="0" borderId="56" xfId="1" applyNumberFormat="1" applyFont="1" applyBorder="1" applyAlignment="1">
      <alignment horizontal="center" vertical="center" shrinkToFit="1"/>
    </xf>
    <xf numFmtId="49" fontId="32" fillId="13" borderId="4" xfId="1" applyNumberFormat="1" applyFont="1" applyFill="1" applyBorder="1" applyAlignment="1">
      <alignment horizontal="center" vertical="center" shrinkToFit="1"/>
    </xf>
    <xf numFmtId="0" fontId="38" fillId="0" borderId="18" xfId="1" applyFont="1" applyBorder="1" applyAlignment="1">
      <alignment horizontal="center" vertical="center" shrinkToFit="1"/>
    </xf>
    <xf numFmtId="49" fontId="44" fillId="0" borderId="28" xfId="1" applyNumberFormat="1" applyFont="1" applyBorder="1" applyAlignment="1">
      <alignment horizontal="center" vertical="center" shrinkToFit="1"/>
    </xf>
    <xf numFmtId="49" fontId="44" fillId="0" borderId="16" xfId="1" applyNumberFormat="1" applyFont="1" applyBorder="1" applyAlignment="1">
      <alignment horizontal="center" vertical="center" shrinkToFit="1"/>
    </xf>
    <xf numFmtId="0" fontId="38" fillId="0" borderId="50" xfId="1" applyFont="1" applyBorder="1" applyAlignment="1">
      <alignment horizontal="center" vertical="center" shrinkToFit="1"/>
    </xf>
    <xf numFmtId="0" fontId="38" fillId="0" borderId="25" xfId="1" applyFont="1" applyBorder="1" applyAlignment="1">
      <alignment horizontal="center" vertical="center" shrinkToFit="1"/>
    </xf>
    <xf numFmtId="0" fontId="38" fillId="0" borderId="26" xfId="1" applyFont="1" applyBorder="1" applyAlignment="1">
      <alignment horizontal="center" vertical="center" shrinkToFit="1"/>
    </xf>
    <xf numFmtId="0" fontId="38" fillId="0" borderId="16" xfId="1" applyFont="1" applyBorder="1" applyAlignment="1">
      <alignment horizontal="center" vertical="center" shrinkToFit="1"/>
    </xf>
    <xf numFmtId="49" fontId="32" fillId="13" borderId="11" xfId="1" applyNumberFormat="1" applyFont="1" applyFill="1" applyBorder="1" applyAlignment="1">
      <alignment horizontal="center" vertical="center" shrinkToFit="1"/>
    </xf>
    <xf numFmtId="49" fontId="38" fillId="0" borderId="21" xfId="1" applyNumberFormat="1" applyFont="1" applyBorder="1" applyAlignment="1">
      <alignment horizontal="center" vertical="center" shrinkToFit="1"/>
    </xf>
    <xf numFmtId="49" fontId="23" fillId="21" borderId="28" xfId="1" applyNumberFormat="1" applyFont="1" applyFill="1" applyBorder="1" applyAlignment="1">
      <alignment horizontal="center" vertical="center" shrinkToFit="1"/>
    </xf>
    <xf numFmtId="49" fontId="32" fillId="21" borderId="16" xfId="1" applyNumberFormat="1" applyFont="1" applyFill="1" applyBorder="1" applyAlignment="1">
      <alignment horizontal="center" vertical="center" shrinkToFit="1"/>
    </xf>
    <xf numFmtId="49" fontId="44" fillId="0" borderId="29" xfId="1" applyNumberFormat="1" applyFont="1" applyBorder="1" applyAlignment="1">
      <alignment horizontal="center" vertical="center" shrinkToFit="1"/>
    </xf>
    <xf numFmtId="49" fontId="44" fillId="0" borderId="30" xfId="1" applyNumberFormat="1" applyFont="1" applyBorder="1" applyAlignment="1">
      <alignment horizontal="center" vertical="center" shrinkToFit="1"/>
    </xf>
    <xf numFmtId="49" fontId="44" fillId="0" borderId="31" xfId="1" applyNumberFormat="1" applyFont="1" applyBorder="1" applyAlignment="1">
      <alignment horizontal="center" vertical="center" shrinkToFit="1"/>
    </xf>
    <xf numFmtId="49" fontId="44" fillId="0" borderId="32" xfId="1" applyNumberFormat="1" applyFont="1" applyBorder="1" applyAlignment="1">
      <alignment horizontal="center" vertical="center" shrinkToFit="1"/>
    </xf>
    <xf numFmtId="49" fontId="32" fillId="11" borderId="28" xfId="1" applyNumberFormat="1" applyFont="1" applyFill="1" applyBorder="1" applyAlignment="1">
      <alignment horizontal="center" vertical="center" shrinkToFit="1"/>
    </xf>
    <xf numFmtId="49" fontId="32" fillId="11" borderId="16" xfId="1" applyNumberFormat="1" applyFont="1" applyFill="1" applyBorder="1" applyAlignment="1">
      <alignment horizontal="center" vertical="center" shrinkToFit="1"/>
    </xf>
    <xf numFmtId="49" fontId="43" fillId="0" borderId="28" xfId="1" applyNumberFormat="1" applyFont="1" applyBorder="1" applyAlignment="1">
      <alignment horizontal="center" vertical="center" shrinkToFit="1"/>
    </xf>
    <xf numFmtId="49" fontId="38" fillId="19" borderId="28" xfId="1" applyNumberFormat="1" applyFont="1" applyFill="1" applyBorder="1" applyAlignment="1">
      <alignment horizontal="center" vertical="center" shrinkToFit="1"/>
    </xf>
    <xf numFmtId="0" fontId="32" fillId="19" borderId="3" xfId="1" applyFont="1" applyFill="1" applyBorder="1" applyAlignment="1">
      <alignment horizontal="right" vertical="center" shrinkToFit="1"/>
    </xf>
    <xf numFmtId="9" fontId="32" fillId="19" borderId="1" xfId="3" applyFont="1" applyFill="1" applyBorder="1" applyAlignment="1">
      <alignment horizontal="right" vertical="center" shrinkToFit="1"/>
    </xf>
    <xf numFmtId="49" fontId="32" fillId="19" borderId="16" xfId="1" applyNumberFormat="1" applyFont="1" applyFill="1" applyBorder="1" applyAlignment="1">
      <alignment horizontal="center" vertical="center" shrinkToFit="1"/>
    </xf>
    <xf numFmtId="9" fontId="38" fillId="0" borderId="2" xfId="3" applyFont="1" applyBorder="1" applyAlignment="1">
      <alignment horizontal="right" vertical="center" shrinkToFit="1"/>
    </xf>
    <xf numFmtId="9" fontId="38" fillId="0" borderId="5" xfId="3" applyFont="1" applyBorder="1" applyAlignment="1">
      <alignment horizontal="right" vertical="center" shrinkToFit="1"/>
    </xf>
    <xf numFmtId="9" fontId="38" fillId="0" borderId="19" xfId="3" applyFont="1" applyBorder="1" applyAlignment="1">
      <alignment horizontal="right" vertical="center" shrinkToFit="1"/>
    </xf>
    <xf numFmtId="9" fontId="38" fillId="0" borderId="21" xfId="3" applyFont="1" applyBorder="1" applyAlignment="1">
      <alignment horizontal="right" vertical="center" shrinkToFit="1"/>
    </xf>
    <xf numFmtId="9" fontId="38" fillId="0" borderId="23" xfId="3" applyFont="1" applyBorder="1" applyAlignment="1">
      <alignment horizontal="right" vertical="center" shrinkToFit="1"/>
    </xf>
    <xf numFmtId="9" fontId="38" fillId="0" borderId="24" xfId="3" applyFont="1" applyBorder="1" applyAlignment="1">
      <alignment horizontal="right" vertical="center" shrinkToFit="1"/>
    </xf>
    <xf numFmtId="0" fontId="22" fillId="4" borderId="0" xfId="1" applyFont="1" applyFill="1" applyAlignment="1">
      <alignment horizontal="center" vertical="center"/>
    </xf>
    <xf numFmtId="178" fontId="25" fillId="4" borderId="0" xfId="2" applyNumberFormat="1" applyFont="1" applyFill="1" applyBorder="1" applyAlignment="1">
      <alignment horizontal="center" vertical="center"/>
    </xf>
    <xf numFmtId="42" fontId="51" fillId="4" borderId="0" xfId="2" applyNumberFormat="1" applyFont="1" applyFill="1" applyBorder="1" applyAlignment="1">
      <alignment horizontal="center" vertical="center"/>
    </xf>
    <xf numFmtId="0" fontId="52" fillId="4" borderId="13" xfId="2" applyFont="1" applyFill="1" applyBorder="1" applyAlignment="1">
      <alignment vertical="center"/>
    </xf>
    <xf numFmtId="0" fontId="52" fillId="0" borderId="13" xfId="2" applyFont="1" applyFill="1" applyBorder="1" applyAlignment="1">
      <alignment vertical="center"/>
    </xf>
    <xf numFmtId="49" fontId="23" fillId="5" borderId="16" xfId="1" applyNumberFormat="1" applyFont="1" applyFill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31" fillId="27" borderId="61" xfId="1" applyFont="1" applyFill="1" applyBorder="1" applyAlignment="1">
      <alignment horizontal="center" vertical="center"/>
    </xf>
    <xf numFmtId="0" fontId="31" fillId="27" borderId="62" xfId="1" applyFont="1" applyFill="1" applyBorder="1" applyAlignment="1">
      <alignment horizontal="center" vertical="center"/>
    </xf>
    <xf numFmtId="0" fontId="31" fillId="0" borderId="63" xfId="1" applyFont="1" applyBorder="1">
      <alignment vertical="center"/>
    </xf>
    <xf numFmtId="0" fontId="31" fillId="0" borderId="63" xfId="1" applyFont="1" applyBorder="1" applyAlignment="1">
      <alignment horizontal="right" vertical="center"/>
    </xf>
    <xf numFmtId="0" fontId="55" fillId="4" borderId="63" xfId="1" applyFont="1" applyFill="1" applyBorder="1" applyAlignment="1">
      <alignment horizontal="right" vertical="center"/>
    </xf>
    <xf numFmtId="0" fontId="31" fillId="0" borderId="64" xfId="1" applyFont="1" applyBorder="1" applyAlignment="1">
      <alignment horizontal="center" vertical="center"/>
    </xf>
    <xf numFmtId="0" fontId="31" fillId="0" borderId="6" xfId="4" applyNumberFormat="1" applyFont="1" applyBorder="1" applyAlignment="1">
      <alignment horizontal="right" vertical="center"/>
    </xf>
    <xf numFmtId="0" fontId="55" fillId="4" borderId="7" xfId="1" applyFont="1" applyFill="1" applyBorder="1" applyAlignment="1">
      <alignment horizontal="right" vertical="center"/>
    </xf>
    <xf numFmtId="9" fontId="31" fillId="0" borderId="62" xfId="5" applyFont="1" applyBorder="1" applyAlignment="1">
      <alignment horizontal="right" vertical="center"/>
    </xf>
    <xf numFmtId="0" fontId="31" fillId="0" borderId="11" xfId="1" applyFont="1" applyBorder="1">
      <alignment vertical="center"/>
    </xf>
    <xf numFmtId="0" fontId="31" fillId="0" borderId="1" xfId="1" applyFont="1" applyBorder="1" applyAlignment="1">
      <alignment horizontal="right" vertical="center"/>
    </xf>
    <xf numFmtId="0" fontId="55" fillId="4" borderId="11" xfId="1" applyFont="1" applyFill="1" applyBorder="1" applyAlignment="1">
      <alignment horizontal="right" vertical="center"/>
    </xf>
    <xf numFmtId="9" fontId="31" fillId="0" borderId="68" xfId="5" applyFont="1" applyBorder="1" applyAlignment="1">
      <alignment horizontal="right" vertical="center"/>
    </xf>
    <xf numFmtId="0" fontId="55" fillId="4" borderId="5" xfId="1" applyFont="1" applyFill="1" applyBorder="1" applyAlignment="1">
      <alignment horizontal="right" vertical="center"/>
    </xf>
    <xf numFmtId="0" fontId="31" fillId="0" borderId="12" xfId="1" applyFont="1" applyBorder="1" applyAlignment="1">
      <alignment horizontal="right" vertical="center"/>
    </xf>
    <xf numFmtId="0" fontId="55" fillId="4" borderId="66" xfId="1" applyFont="1" applyFill="1" applyBorder="1" applyAlignment="1">
      <alignment horizontal="right" vertical="center"/>
    </xf>
    <xf numFmtId="0" fontId="31" fillId="0" borderId="5" xfId="1" applyFont="1" applyBorder="1">
      <alignment vertical="center"/>
    </xf>
    <xf numFmtId="9" fontId="31" fillId="0" borderId="73" xfId="5" applyFont="1" applyBorder="1" applyAlignment="1">
      <alignment horizontal="right" vertical="center"/>
    </xf>
    <xf numFmtId="0" fontId="55" fillId="4" borderId="14" xfId="1" applyFont="1" applyFill="1" applyBorder="1" applyAlignment="1">
      <alignment horizontal="right" vertical="center"/>
    </xf>
    <xf numFmtId="9" fontId="31" fillId="0" borderId="74" xfId="5" applyFont="1" applyBorder="1" applyAlignment="1">
      <alignment horizontal="right" vertical="center"/>
    </xf>
    <xf numFmtId="9" fontId="31" fillId="0" borderId="62" xfId="1" applyNumberFormat="1" applyFont="1" applyBorder="1" applyAlignment="1">
      <alignment horizontal="right" vertical="center"/>
    </xf>
    <xf numFmtId="0" fontId="31" fillId="0" borderId="70" xfId="1" applyFont="1" applyBorder="1">
      <alignment vertical="center"/>
    </xf>
    <xf numFmtId="0" fontId="55" fillId="4" borderId="70" xfId="1" applyFont="1" applyFill="1" applyBorder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9" fontId="19" fillId="0" borderId="1" xfId="5" applyFont="1" applyBorder="1" applyAlignment="1">
      <alignment horizontal="right" vertical="center" wrapText="1"/>
    </xf>
    <xf numFmtId="9" fontId="19" fillId="0" borderId="1" xfId="1" applyNumberFormat="1" applyFont="1" applyBorder="1" applyAlignment="1">
      <alignment horizontal="right" vertical="center" wrapText="1"/>
    </xf>
    <xf numFmtId="9" fontId="32" fillId="12" borderId="11" xfId="3" applyFont="1" applyFill="1" applyBorder="1" applyAlignment="1">
      <alignment horizontal="right" vertical="center" shrinkToFit="1"/>
    </xf>
    <xf numFmtId="49" fontId="32" fillId="24" borderId="28" xfId="1" applyNumberFormat="1" applyFont="1" applyFill="1" applyBorder="1" applyAlignment="1">
      <alignment horizontal="center" vertical="center" shrinkToFit="1"/>
    </xf>
    <xf numFmtId="9" fontId="32" fillId="24" borderId="16" xfId="3" applyFont="1" applyFill="1" applyBorder="1" applyAlignment="1">
      <alignment horizontal="right" vertical="center" shrinkToFit="1"/>
    </xf>
    <xf numFmtId="9" fontId="38" fillId="0" borderId="18" xfId="3" applyFont="1" applyBorder="1" applyAlignment="1">
      <alignment horizontal="right" vertical="center" shrinkToFit="1"/>
    </xf>
    <xf numFmtId="9" fontId="38" fillId="0" borderId="22" xfId="3" applyFont="1" applyBorder="1" applyAlignment="1">
      <alignment horizontal="right" vertical="center" shrinkToFit="1"/>
    </xf>
    <xf numFmtId="9" fontId="38" fillId="0" borderId="25" xfId="3" applyFont="1" applyBorder="1" applyAlignment="1">
      <alignment horizontal="right" vertical="center" shrinkToFit="1"/>
    </xf>
    <xf numFmtId="0" fontId="23" fillId="0" borderId="33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9" fontId="32" fillId="19" borderId="16" xfId="3" applyFont="1" applyFill="1" applyBorder="1" applyAlignment="1">
      <alignment horizontal="right" vertical="center" shrinkToFit="1"/>
    </xf>
    <xf numFmtId="0" fontId="23" fillId="0" borderId="13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42" fontId="38" fillId="30" borderId="1" xfId="1" applyNumberFormat="1" applyFont="1" applyFill="1" applyBorder="1" applyAlignment="1">
      <alignment horizontal="center" vertical="center"/>
    </xf>
    <xf numFmtId="0" fontId="38" fillId="30" borderId="1" xfId="1" applyFont="1" applyFill="1" applyBorder="1" applyAlignment="1">
      <alignment horizontal="right" vertical="center"/>
    </xf>
    <xf numFmtId="0" fontId="30" fillId="0" borderId="0" xfId="1" applyFont="1">
      <alignment vertical="center"/>
    </xf>
    <xf numFmtId="42" fontId="52" fillId="0" borderId="13" xfId="2" applyNumberFormat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42" fontId="38" fillId="10" borderId="6" xfId="1" applyNumberFormat="1" applyFont="1" applyFill="1" applyBorder="1" applyAlignment="1">
      <alignment horizontal="center" vertical="center"/>
    </xf>
    <xf numFmtId="42" fontId="44" fillId="32" borderId="1" xfId="0" applyNumberFormat="1" applyFont="1" applyFill="1" applyBorder="1">
      <alignment vertical="center"/>
    </xf>
    <xf numFmtId="42" fontId="38" fillId="4" borderId="1" xfId="1" applyNumberFormat="1" applyFont="1" applyFill="1" applyBorder="1" applyAlignment="1">
      <alignment horizontal="center" vertical="center"/>
    </xf>
    <xf numFmtId="0" fontId="44" fillId="33" borderId="1" xfId="0" applyFont="1" applyFill="1" applyBorder="1" applyAlignment="1">
      <alignment horizontal="right" vertical="center"/>
    </xf>
    <xf numFmtId="0" fontId="39" fillId="33" borderId="1" xfId="0" applyFont="1" applyFill="1" applyBorder="1" applyAlignment="1">
      <alignment horizontal="center" vertical="center"/>
    </xf>
    <xf numFmtId="0" fontId="50" fillId="34" borderId="1" xfId="0" applyFont="1" applyFill="1" applyBorder="1" applyAlignment="1">
      <alignment horizontal="center" vertical="center"/>
    </xf>
    <xf numFmtId="49" fontId="58" fillId="6" borderId="2" xfId="1" applyNumberFormat="1" applyFont="1" applyFill="1" applyBorder="1" applyAlignment="1">
      <alignment horizontal="center" vertical="center" wrapText="1" shrinkToFit="1"/>
    </xf>
    <xf numFmtId="0" fontId="19" fillId="0" borderId="9" xfId="1" applyFont="1" applyBorder="1">
      <alignment vertical="center"/>
    </xf>
    <xf numFmtId="0" fontId="24" fillId="0" borderId="9" xfId="1" applyFont="1" applyBorder="1">
      <alignment vertical="center"/>
    </xf>
    <xf numFmtId="0" fontId="24" fillId="0" borderId="0" xfId="1" applyFont="1">
      <alignment vertical="center"/>
    </xf>
    <xf numFmtId="0" fontId="24" fillId="0" borderId="7" xfId="1" applyFont="1" applyBorder="1">
      <alignment vertical="center"/>
    </xf>
    <xf numFmtId="0" fontId="24" fillId="0" borderId="13" xfId="1" applyFont="1" applyBorder="1">
      <alignment vertical="center"/>
    </xf>
    <xf numFmtId="0" fontId="45" fillId="0" borderId="0" xfId="0" applyFont="1">
      <alignment vertical="center"/>
    </xf>
    <xf numFmtId="49" fontId="23" fillId="30" borderId="6" xfId="1" applyNumberFormat="1" applyFont="1" applyFill="1" applyBorder="1" applyAlignment="1">
      <alignment horizontal="center" vertical="center" shrinkToFit="1"/>
    </xf>
    <xf numFmtId="42" fontId="23" fillId="30" borderId="6" xfId="1" applyNumberFormat="1" applyFont="1" applyFill="1" applyBorder="1" applyAlignment="1">
      <alignment horizontal="center" vertical="center"/>
    </xf>
    <xf numFmtId="49" fontId="23" fillId="10" borderId="6" xfId="1" applyNumberFormat="1" applyFont="1" applyFill="1" applyBorder="1" applyAlignment="1">
      <alignment horizontal="center" vertical="center" shrinkToFit="1"/>
    </xf>
    <xf numFmtId="42" fontId="23" fillId="10" borderId="6" xfId="1" applyNumberFormat="1" applyFont="1" applyFill="1" applyBorder="1" applyAlignment="1">
      <alignment horizontal="center" vertical="center"/>
    </xf>
    <xf numFmtId="0" fontId="45" fillId="32" borderId="1" xfId="0" applyFont="1" applyFill="1" applyBorder="1" applyAlignment="1">
      <alignment horizontal="center" vertical="center"/>
    </xf>
    <xf numFmtId="42" fontId="23" fillId="32" borderId="1" xfId="1" applyNumberFormat="1" applyFont="1" applyFill="1" applyBorder="1" applyAlignment="1">
      <alignment horizontal="center" vertical="center"/>
    </xf>
    <xf numFmtId="42" fontId="23" fillId="0" borderId="1" xfId="1" applyNumberFormat="1" applyFont="1" applyBorder="1" applyAlignment="1">
      <alignment horizontal="center" vertical="center"/>
    </xf>
    <xf numFmtId="49" fontId="60" fillId="0" borderId="4" xfId="1" applyNumberFormat="1" applyFont="1" applyBorder="1" applyAlignment="1">
      <alignment horizontal="center" vertical="center" shrinkToFit="1"/>
    </xf>
    <xf numFmtId="49" fontId="60" fillId="10" borderId="4" xfId="1" applyNumberFormat="1" applyFont="1" applyFill="1" applyBorder="1" applyAlignment="1">
      <alignment horizontal="center" vertical="center" shrinkToFit="1"/>
    </xf>
    <xf numFmtId="42" fontId="23" fillId="10" borderId="1" xfId="1" applyNumberFormat="1" applyFont="1" applyFill="1" applyBorder="1" applyAlignment="1">
      <alignment horizontal="center" vertical="center"/>
    </xf>
    <xf numFmtId="49" fontId="60" fillId="4" borderId="1" xfId="1" applyNumberFormat="1" applyFont="1" applyFill="1" applyBorder="1" applyAlignment="1">
      <alignment horizontal="center" vertical="center" shrinkToFit="1"/>
    </xf>
    <xf numFmtId="42" fontId="23" fillId="4" borderId="1" xfId="1" applyNumberFormat="1" applyFont="1" applyFill="1" applyBorder="1" applyAlignment="1">
      <alignment horizontal="center" vertical="center"/>
    </xf>
    <xf numFmtId="49" fontId="45" fillId="4" borderId="1" xfId="1" applyNumberFormat="1" applyFont="1" applyFill="1" applyBorder="1" applyAlignment="1">
      <alignment horizontal="center" vertical="center" shrinkToFit="1"/>
    </xf>
    <xf numFmtId="42" fontId="59" fillId="4" borderId="6" xfId="1" applyNumberFormat="1" applyFont="1" applyFill="1" applyBorder="1" applyAlignment="1">
      <alignment horizontal="center" vertical="center"/>
    </xf>
    <xf numFmtId="42" fontId="23" fillId="9" borderId="1" xfId="1" applyNumberFormat="1" applyFont="1" applyFill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/>
    </xf>
    <xf numFmtId="42" fontId="23" fillId="33" borderId="1" xfId="1" applyNumberFormat="1" applyFont="1" applyFill="1" applyBorder="1" applyAlignment="1">
      <alignment horizontal="center" vertical="center"/>
    </xf>
    <xf numFmtId="49" fontId="50" fillId="0" borderId="14" xfId="1" applyNumberFormat="1" applyFont="1" applyBorder="1" applyAlignment="1">
      <alignment horizontal="center" vertical="center" shrinkToFit="1"/>
    </xf>
    <xf numFmtId="42" fontId="38" fillId="4" borderId="1" xfId="1" applyNumberFormat="1" applyFont="1" applyFill="1" applyBorder="1" applyAlignment="1">
      <alignment horizontal="left" vertical="center"/>
    </xf>
    <xf numFmtId="42" fontId="38" fillId="4" borderId="1" xfId="1" applyNumberFormat="1" applyFont="1" applyFill="1" applyBorder="1">
      <alignment vertical="center"/>
    </xf>
    <xf numFmtId="42" fontId="59" fillId="9" borderId="6" xfId="1" applyNumberFormat="1" applyFont="1" applyFill="1" applyBorder="1" applyAlignment="1">
      <alignment horizontal="center" vertical="center"/>
    </xf>
    <xf numFmtId="0" fontId="45" fillId="11" borderId="1" xfId="0" applyFont="1" applyFill="1" applyBorder="1">
      <alignment vertical="center"/>
    </xf>
    <xf numFmtId="0" fontId="45" fillId="9" borderId="1" xfId="0" applyFont="1" applyFill="1" applyBorder="1">
      <alignment vertical="center"/>
    </xf>
    <xf numFmtId="49" fontId="45" fillId="9" borderId="1" xfId="1" applyNumberFormat="1" applyFont="1" applyFill="1" applyBorder="1">
      <alignment vertical="center"/>
    </xf>
    <xf numFmtId="0" fontId="45" fillId="0" borderId="1" xfId="0" applyFont="1" applyBorder="1">
      <alignment vertical="center"/>
    </xf>
    <xf numFmtId="49" fontId="45" fillId="0" borderId="1" xfId="1" applyNumberFormat="1" applyFont="1" applyBorder="1" applyAlignment="1">
      <alignment vertical="center" shrinkToFit="1"/>
    </xf>
    <xf numFmtId="0" fontId="45" fillId="0" borderId="1" xfId="0" applyFont="1" applyBorder="1" applyAlignment="1">
      <alignment horizontal="right" vertical="center"/>
    </xf>
    <xf numFmtId="49" fontId="45" fillId="9" borderId="1" xfId="1" applyNumberFormat="1" applyFont="1" applyFill="1" applyBorder="1" applyAlignment="1">
      <alignment vertical="center" shrinkToFit="1"/>
    </xf>
    <xf numFmtId="49" fontId="60" fillId="9" borderId="1" xfId="1" applyNumberFormat="1" applyFont="1" applyFill="1" applyBorder="1" applyAlignment="1">
      <alignment horizontal="center" vertical="center" shrinkToFit="1"/>
    </xf>
    <xf numFmtId="42" fontId="23" fillId="9" borderId="6" xfId="1" applyNumberFormat="1" applyFont="1" applyFill="1" applyBorder="1" applyAlignment="1">
      <alignment horizontal="center" vertical="center"/>
    </xf>
    <xf numFmtId="42" fontId="38" fillId="10" borderId="123" xfId="1" applyNumberFormat="1" applyFont="1" applyFill="1" applyBorder="1" applyAlignment="1">
      <alignment horizontal="center" vertical="center"/>
    </xf>
    <xf numFmtId="42" fontId="38" fillId="4" borderId="6" xfId="1" applyNumberFormat="1" applyFont="1" applyFill="1" applyBorder="1" applyAlignment="1">
      <alignment horizontal="center" vertical="center"/>
    </xf>
    <xf numFmtId="49" fontId="47" fillId="30" borderId="2" xfId="1" applyNumberFormat="1" applyFont="1" applyFill="1" applyBorder="1" applyAlignment="1">
      <alignment horizontal="center" vertical="center" shrinkToFit="1"/>
    </xf>
    <xf numFmtId="0" fontId="49" fillId="30" borderId="2" xfId="1" applyFont="1" applyFill="1" applyBorder="1" applyAlignment="1">
      <alignment horizontal="right" vertical="center"/>
    </xf>
    <xf numFmtId="49" fontId="29" fillId="30" borderId="2" xfId="1" applyNumberFormat="1" applyFont="1" applyFill="1" applyBorder="1" applyAlignment="1">
      <alignment horizontal="center" vertical="center" shrinkToFit="1"/>
    </xf>
    <xf numFmtId="49" fontId="47" fillId="4" borderId="2" xfId="1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>
      <alignment vertical="center"/>
    </xf>
    <xf numFmtId="0" fontId="44" fillId="2" borderId="1" xfId="0" applyFont="1" applyFill="1" applyBorder="1" applyAlignment="1">
      <alignment horizontal="left" vertical="center"/>
    </xf>
    <xf numFmtId="0" fontId="44" fillId="14" borderId="1" xfId="0" applyFont="1" applyFill="1" applyBorder="1">
      <alignment vertical="center"/>
    </xf>
    <xf numFmtId="0" fontId="44" fillId="4" borderId="1" xfId="0" applyFont="1" applyFill="1" applyBorder="1">
      <alignment vertical="center"/>
    </xf>
    <xf numFmtId="0" fontId="35" fillId="6" borderId="2" xfId="1" applyFont="1" applyFill="1" applyBorder="1" applyAlignment="1">
      <alignment horizontal="center" vertical="center"/>
    </xf>
    <xf numFmtId="0" fontId="35" fillId="6" borderId="1" xfId="1" applyFont="1" applyFill="1" applyBorder="1" applyAlignment="1">
      <alignment horizontal="center" vertical="center" wrapText="1" shrinkToFit="1"/>
    </xf>
    <xf numFmtId="49" fontId="43" fillId="0" borderId="18" xfId="1" applyNumberFormat="1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right" vertical="center" shrinkToFit="1"/>
    </xf>
    <xf numFmtId="0" fontId="31" fillId="0" borderId="0" xfId="1" applyFont="1" applyAlignment="1">
      <alignment horizontal="center" vertical="center" textRotation="255" shrinkToFit="1"/>
    </xf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textRotation="255" shrinkToFit="1"/>
    </xf>
    <xf numFmtId="0" fontId="20" fillId="0" borderId="0" xfId="1" applyFont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left" vertical="center"/>
    </xf>
    <xf numFmtId="0" fontId="20" fillId="4" borderId="0" xfId="1" applyFont="1" applyFill="1">
      <alignment vertical="center"/>
    </xf>
    <xf numFmtId="0" fontId="67" fillId="4" borderId="0" xfId="1" applyFont="1" applyFill="1" applyAlignment="1">
      <alignment horizontal="center" vertical="center" wrapText="1"/>
    </xf>
    <xf numFmtId="0" fontId="67" fillId="4" borderId="0" xfId="1" applyFont="1" applyFill="1" applyAlignment="1">
      <alignment horizontal="left" vertical="center"/>
    </xf>
    <xf numFmtId="0" fontId="67" fillId="4" borderId="0" xfId="1" applyFont="1" applyFill="1" applyAlignment="1">
      <alignment horizontal="left" vertical="center" wrapText="1"/>
    </xf>
    <xf numFmtId="0" fontId="67" fillId="4" borderId="75" xfId="1" applyFont="1" applyFill="1" applyBorder="1" applyAlignment="1">
      <alignment horizontal="left" vertical="center" wrapText="1"/>
    </xf>
    <xf numFmtId="0" fontId="20" fillId="4" borderId="11" xfId="1" applyFont="1" applyFill="1" applyBorder="1">
      <alignment vertical="center"/>
    </xf>
    <xf numFmtId="0" fontId="20" fillId="4" borderId="3" xfId="1" applyFont="1" applyFill="1" applyBorder="1">
      <alignment vertical="center"/>
    </xf>
    <xf numFmtId="0" fontId="31" fillId="4" borderId="76" xfId="1" applyFont="1" applyFill="1" applyBorder="1" applyAlignment="1">
      <alignment horizontal="center" vertical="center"/>
    </xf>
    <xf numFmtId="0" fontId="31" fillId="4" borderId="6" xfId="1" applyFont="1" applyFill="1" applyBorder="1" applyAlignment="1">
      <alignment horizontal="center" vertical="center"/>
    </xf>
    <xf numFmtId="0" fontId="31" fillId="4" borderId="15" xfId="1" applyFont="1" applyFill="1" applyBorder="1" applyAlignment="1">
      <alignment horizontal="center" vertical="center"/>
    </xf>
    <xf numFmtId="0" fontId="31" fillId="4" borderId="13" xfId="1" applyFont="1" applyFill="1" applyBorder="1" applyAlignment="1">
      <alignment horizontal="center" vertical="center"/>
    </xf>
    <xf numFmtId="0" fontId="31" fillId="4" borderId="77" xfId="1" applyFont="1" applyFill="1" applyBorder="1" applyAlignment="1">
      <alignment horizontal="center" vertical="center"/>
    </xf>
    <xf numFmtId="0" fontId="20" fillId="29" borderId="1" xfId="1" applyFont="1" applyFill="1" applyBorder="1">
      <alignment vertical="center"/>
    </xf>
    <xf numFmtId="0" fontId="20" fillId="4" borderId="5" xfId="1" applyFont="1" applyFill="1" applyBorder="1">
      <alignment vertical="center"/>
    </xf>
    <xf numFmtId="0" fontId="20" fillId="4" borderId="33" xfId="1" applyFont="1" applyFill="1" applyBorder="1">
      <alignment vertical="center"/>
    </xf>
    <xf numFmtId="0" fontId="20" fillId="4" borderId="78" xfId="1" applyFont="1" applyFill="1" applyBorder="1">
      <alignment vertical="center"/>
    </xf>
    <xf numFmtId="0" fontId="20" fillId="4" borderId="17" xfId="1" applyFont="1" applyFill="1" applyBorder="1">
      <alignment vertical="center"/>
    </xf>
    <xf numFmtId="0" fontId="20" fillId="4" borderId="79" xfId="1" applyFont="1" applyFill="1" applyBorder="1">
      <alignment vertical="center"/>
    </xf>
    <xf numFmtId="0" fontId="20" fillId="4" borderId="75" xfId="1" applyFont="1" applyFill="1" applyBorder="1" applyAlignment="1">
      <alignment horizontal="center" vertical="center"/>
    </xf>
    <xf numFmtId="0" fontId="20" fillId="4" borderId="75" xfId="1" applyFont="1" applyFill="1" applyBorder="1">
      <alignment vertical="center"/>
    </xf>
    <xf numFmtId="0" fontId="20" fillId="4" borderId="80" xfId="1" applyFont="1" applyFill="1" applyBorder="1">
      <alignment vertical="center"/>
    </xf>
    <xf numFmtId="0" fontId="20" fillId="4" borderId="81" xfId="1" applyFont="1" applyFill="1" applyBorder="1">
      <alignment vertical="center"/>
    </xf>
    <xf numFmtId="0" fontId="20" fillId="4" borderId="82" xfId="1" applyFont="1" applyFill="1" applyBorder="1">
      <alignment vertical="center"/>
    </xf>
    <xf numFmtId="0" fontId="20" fillId="4" borderId="4" xfId="1" applyFont="1" applyFill="1" applyBorder="1">
      <alignment vertical="center"/>
    </xf>
    <xf numFmtId="0" fontId="20" fillId="4" borderId="86" xfId="1" applyFont="1" applyFill="1" applyBorder="1">
      <alignment vertical="center"/>
    </xf>
    <xf numFmtId="0" fontId="20" fillId="4" borderId="43" xfId="1" applyFont="1" applyFill="1" applyBorder="1">
      <alignment vertical="center"/>
    </xf>
    <xf numFmtId="0" fontId="20" fillId="4" borderId="4" xfId="1" applyFont="1" applyFill="1" applyBorder="1" applyAlignment="1">
      <alignment horizontal="center" vertical="center"/>
    </xf>
    <xf numFmtId="0" fontId="69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4" borderId="57" xfId="1" applyFont="1" applyFill="1" applyBorder="1">
      <alignment vertical="center"/>
    </xf>
    <xf numFmtId="0" fontId="20" fillId="4" borderId="48" xfId="1" applyFont="1" applyFill="1" applyBorder="1">
      <alignment vertical="center"/>
    </xf>
    <xf numFmtId="0" fontId="20" fillId="4" borderId="94" xfId="1" applyFont="1" applyFill="1" applyBorder="1">
      <alignment vertical="center"/>
    </xf>
    <xf numFmtId="0" fontId="20" fillId="4" borderId="95" xfId="1" applyFont="1" applyFill="1" applyBorder="1">
      <alignment vertical="center"/>
    </xf>
    <xf numFmtId="0" fontId="20" fillId="4" borderId="6" xfId="1" applyFont="1" applyFill="1" applyBorder="1">
      <alignment vertical="center"/>
    </xf>
    <xf numFmtId="0" fontId="20" fillId="4" borderId="96" xfId="1" applyFont="1" applyFill="1" applyBorder="1">
      <alignment vertical="center"/>
    </xf>
    <xf numFmtId="0" fontId="67" fillId="4" borderId="59" xfId="1" applyFont="1" applyFill="1" applyBorder="1" applyAlignment="1">
      <alignment horizontal="center" vertical="center"/>
    </xf>
    <xf numFmtId="0" fontId="71" fillId="4" borderId="5" xfId="1" applyFont="1" applyFill="1" applyBorder="1">
      <alignment vertical="center"/>
    </xf>
    <xf numFmtId="0" fontId="20" fillId="4" borderId="97" xfId="1" applyFont="1" applyFill="1" applyBorder="1" applyAlignment="1">
      <alignment horizontal="right" vertical="center"/>
    </xf>
    <xf numFmtId="0" fontId="20" fillId="4" borderId="27" xfId="1" applyFont="1" applyFill="1" applyBorder="1" applyAlignment="1">
      <alignment horizontal="right" vertical="center"/>
    </xf>
    <xf numFmtId="0" fontId="20" fillId="4" borderId="98" xfId="1" applyFont="1" applyFill="1" applyBorder="1">
      <alignment vertical="center"/>
    </xf>
    <xf numFmtId="0" fontId="71" fillId="4" borderId="99" xfId="1" applyFont="1" applyFill="1" applyBorder="1">
      <alignment vertical="center"/>
    </xf>
    <xf numFmtId="0" fontId="20" fillId="4" borderId="100" xfId="1" applyFont="1" applyFill="1" applyBorder="1">
      <alignment vertical="center"/>
    </xf>
    <xf numFmtId="0" fontId="20" fillId="4" borderId="101" xfId="1" applyFont="1" applyFill="1" applyBorder="1">
      <alignment vertical="center"/>
    </xf>
    <xf numFmtId="0" fontId="20" fillId="4" borderId="102" xfId="1" applyFont="1" applyFill="1" applyBorder="1">
      <alignment vertical="center"/>
    </xf>
    <xf numFmtId="0" fontId="20" fillId="4" borderId="103" xfId="1" applyFont="1" applyFill="1" applyBorder="1">
      <alignment vertical="center"/>
    </xf>
    <xf numFmtId="0" fontId="20" fillId="4" borderId="104" xfId="1" applyFont="1" applyFill="1" applyBorder="1">
      <alignment vertical="center"/>
    </xf>
    <xf numFmtId="0" fontId="20" fillId="4" borderId="105" xfId="1" applyFont="1" applyFill="1" applyBorder="1">
      <alignment vertical="center"/>
    </xf>
    <xf numFmtId="0" fontId="20" fillId="4" borderId="104" xfId="1" applyFont="1" applyFill="1" applyBorder="1" applyAlignment="1">
      <alignment horizontal="left" vertical="center"/>
    </xf>
    <xf numFmtId="0" fontId="20" fillId="4" borderId="13" xfId="1" applyFont="1" applyFill="1" applyBorder="1">
      <alignment vertical="center"/>
    </xf>
    <xf numFmtId="0" fontId="20" fillId="4" borderId="108" xfId="1" applyFont="1" applyFill="1" applyBorder="1">
      <alignment vertical="center"/>
    </xf>
    <xf numFmtId="179" fontId="20" fillId="4" borderId="112" xfId="6" applyNumberFormat="1" applyFont="1" applyFill="1" applyBorder="1">
      <alignment vertical="center"/>
    </xf>
    <xf numFmtId="0" fontId="67" fillId="4" borderId="89" xfId="1" applyFont="1" applyFill="1" applyBorder="1" applyAlignment="1">
      <alignment horizontal="center" vertical="center"/>
    </xf>
    <xf numFmtId="0" fontId="20" fillId="4" borderId="93" xfId="1" applyFont="1" applyFill="1" applyBorder="1">
      <alignment vertical="center"/>
    </xf>
    <xf numFmtId="0" fontId="20" fillId="4" borderId="30" xfId="1" applyFont="1" applyFill="1" applyBorder="1">
      <alignment vertical="center"/>
    </xf>
    <xf numFmtId="0" fontId="20" fillId="4" borderId="19" xfId="1" applyFont="1" applyFill="1" applyBorder="1">
      <alignment vertical="center"/>
    </xf>
    <xf numFmtId="0" fontId="20" fillId="4" borderId="22" xfId="1" applyFont="1" applyFill="1" applyBorder="1">
      <alignment vertical="center"/>
    </xf>
    <xf numFmtId="0" fontId="20" fillId="4" borderId="113" xfId="1" applyFont="1" applyFill="1" applyBorder="1">
      <alignment vertical="center"/>
    </xf>
    <xf numFmtId="0" fontId="71" fillId="4" borderId="11" xfId="1" applyFont="1" applyFill="1" applyBorder="1">
      <alignment vertical="center"/>
    </xf>
    <xf numFmtId="0" fontId="20" fillId="4" borderId="31" xfId="1" applyFont="1" applyFill="1" applyBorder="1" applyAlignment="1">
      <alignment horizontal="right" vertical="center"/>
    </xf>
    <xf numFmtId="0" fontId="20" fillId="4" borderId="23" xfId="1" applyFont="1" applyFill="1" applyBorder="1" applyAlignment="1">
      <alignment horizontal="right" vertical="center"/>
    </xf>
    <xf numFmtId="0" fontId="20" fillId="4" borderId="25" xfId="1" applyFont="1" applyFill="1" applyBorder="1" applyAlignment="1">
      <alignment horizontal="right" vertical="center"/>
    </xf>
    <xf numFmtId="0" fontId="20" fillId="4" borderId="114" xfId="1" applyFont="1" applyFill="1" applyBorder="1">
      <alignment vertical="center"/>
    </xf>
    <xf numFmtId="0" fontId="36" fillId="4" borderId="9" xfId="1" applyFont="1" applyFill="1" applyBorder="1">
      <alignment vertical="center"/>
    </xf>
    <xf numFmtId="0" fontId="20" fillId="4" borderId="115" xfId="1" applyFont="1" applyFill="1" applyBorder="1">
      <alignment vertical="center"/>
    </xf>
    <xf numFmtId="0" fontId="67" fillId="4" borderId="0" xfId="1" applyFont="1" applyFill="1" applyAlignment="1">
      <alignment horizontal="center" vertical="center"/>
    </xf>
    <xf numFmtId="0" fontId="20" fillId="29" borderId="2" xfId="1" applyFont="1" applyFill="1" applyBorder="1">
      <alignment vertical="center"/>
    </xf>
    <xf numFmtId="179" fontId="20" fillId="4" borderId="112" xfId="6" applyNumberFormat="1" applyFont="1" applyFill="1" applyBorder="1" applyAlignment="1">
      <alignment horizontal="right" vertical="center"/>
    </xf>
    <xf numFmtId="0" fontId="20" fillId="4" borderId="30" xfId="1" applyFont="1" applyFill="1" applyBorder="1" applyAlignment="1">
      <alignment horizontal="right" vertical="center"/>
    </xf>
    <xf numFmtId="0" fontId="20" fillId="4" borderId="19" xfId="1" applyFont="1" applyFill="1" applyBorder="1" applyAlignment="1">
      <alignment horizontal="right" vertical="center"/>
    </xf>
    <xf numFmtId="0" fontId="20" fillId="4" borderId="116" xfId="1" applyFont="1" applyFill="1" applyBorder="1" applyAlignment="1">
      <alignment horizontal="right" vertical="center"/>
    </xf>
    <xf numFmtId="0" fontId="20" fillId="4" borderId="117" xfId="1" applyFont="1" applyFill="1" applyBorder="1">
      <alignment vertical="center"/>
    </xf>
    <xf numFmtId="0" fontId="20" fillId="4" borderId="118" xfId="1" applyFont="1" applyFill="1" applyBorder="1" applyAlignment="1">
      <alignment horizontal="right" vertical="center"/>
    </xf>
    <xf numFmtId="0" fontId="20" fillId="4" borderId="120" xfId="1" applyFont="1" applyFill="1" applyBorder="1">
      <alignment vertical="center"/>
    </xf>
    <xf numFmtId="0" fontId="20" fillId="4" borderId="20" xfId="1" applyFont="1" applyFill="1" applyBorder="1">
      <alignment vertical="center"/>
    </xf>
    <xf numFmtId="0" fontId="20" fillId="4" borderId="121" xfId="1" applyFont="1" applyFill="1" applyBorder="1">
      <alignment vertical="center"/>
    </xf>
    <xf numFmtId="0" fontId="20" fillId="4" borderId="100" xfId="1" applyFont="1" applyFill="1" applyBorder="1" applyAlignment="1">
      <alignment vertical="center" wrapText="1"/>
    </xf>
    <xf numFmtId="0" fontId="20" fillId="4" borderId="105" xfId="1" applyFont="1" applyFill="1" applyBorder="1" applyAlignment="1">
      <alignment vertical="center" wrapText="1"/>
    </xf>
    <xf numFmtId="0" fontId="55" fillId="4" borderId="0" xfId="1" applyFont="1" applyFill="1">
      <alignment vertical="center"/>
    </xf>
    <xf numFmtId="9" fontId="31" fillId="0" borderId="0" xfId="5" applyFont="1" applyBorder="1" applyAlignment="1">
      <alignment horizontal="center" vertical="center"/>
    </xf>
    <xf numFmtId="9" fontId="31" fillId="0" borderId="0" xfId="5" applyFont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69" fillId="4" borderId="2" xfId="1" applyFont="1" applyFill="1" applyBorder="1" applyAlignment="1">
      <alignment horizontal="center" vertical="center"/>
    </xf>
    <xf numFmtId="0" fontId="20" fillId="4" borderId="122" xfId="1" applyFont="1" applyFill="1" applyBorder="1">
      <alignment vertical="center"/>
    </xf>
    <xf numFmtId="0" fontId="20" fillId="4" borderId="120" xfId="1" applyFont="1" applyFill="1" applyBorder="1" applyAlignment="1">
      <alignment horizontal="right" vertical="center"/>
    </xf>
    <xf numFmtId="0" fontId="20" fillId="4" borderId="22" xfId="1" applyFont="1" applyFill="1" applyBorder="1" applyAlignment="1">
      <alignment horizontal="right" vertical="center"/>
    </xf>
    <xf numFmtId="179" fontId="20" fillId="4" borderId="112" xfId="6" applyNumberFormat="1" applyFont="1" applyFill="1" applyBorder="1" applyAlignment="1">
      <alignment vertical="center"/>
    </xf>
    <xf numFmtId="0" fontId="20" fillId="4" borderId="116" xfId="1" applyFont="1" applyFill="1" applyBorder="1">
      <alignment vertical="center"/>
    </xf>
    <xf numFmtId="0" fontId="39" fillId="22" borderId="1" xfId="1" applyFont="1" applyFill="1" applyBorder="1" applyAlignment="1">
      <alignment horizontal="center" vertical="center" shrinkToFit="1"/>
    </xf>
    <xf numFmtId="0" fontId="39" fillId="22" borderId="2" xfId="1" applyFont="1" applyFill="1" applyBorder="1" applyAlignment="1">
      <alignment horizontal="center" vertical="center" shrinkToFit="1"/>
    </xf>
    <xf numFmtId="0" fontId="39" fillId="22" borderId="19" xfId="1" applyFont="1" applyFill="1" applyBorder="1" applyAlignment="1">
      <alignment horizontal="center" vertical="center" shrinkToFit="1"/>
    </xf>
    <xf numFmtId="0" fontId="39" fillId="22" borderId="23" xfId="1" applyFont="1" applyFill="1" applyBorder="1" applyAlignment="1">
      <alignment horizontal="center" vertical="center" shrinkToFit="1"/>
    </xf>
    <xf numFmtId="0" fontId="39" fillId="22" borderId="6" xfId="1" applyFont="1" applyFill="1" applyBorder="1" applyAlignment="1">
      <alignment horizontal="center" vertical="center" shrinkToFit="1"/>
    </xf>
    <xf numFmtId="42" fontId="28" fillId="0" borderId="13" xfId="2" applyNumberFormat="1" applyFont="1" applyFill="1" applyBorder="1" applyAlignment="1">
      <alignment vertical="center"/>
    </xf>
    <xf numFmtId="42" fontId="25" fillId="0" borderId="13" xfId="2" applyNumberFormat="1" applyFont="1" applyFill="1" applyBorder="1" applyAlignment="1">
      <alignment vertical="center"/>
    </xf>
    <xf numFmtId="42" fontId="25" fillId="0" borderId="0" xfId="2" applyNumberFormat="1" applyFont="1" applyFill="1" applyBorder="1" applyAlignment="1">
      <alignment vertical="center"/>
    </xf>
    <xf numFmtId="0" fontId="44" fillId="0" borderId="0" xfId="0" applyFont="1">
      <alignment vertical="center"/>
    </xf>
    <xf numFmtId="0" fontId="58" fillId="0" borderId="0" xfId="1" applyFont="1">
      <alignment vertical="center"/>
    </xf>
    <xf numFmtId="0" fontId="38" fillId="0" borderId="0" xfId="1" applyFont="1" applyAlignment="1">
      <alignment horizontal="center" vertical="center"/>
    </xf>
    <xf numFmtId="0" fontId="45" fillId="30" borderId="1" xfId="0" applyFont="1" applyFill="1" applyBorder="1">
      <alignment vertical="center"/>
    </xf>
    <xf numFmtId="42" fontId="23" fillId="4" borderId="6" xfId="1" applyNumberFormat="1" applyFont="1" applyFill="1" applyBorder="1" applyAlignment="1">
      <alignment horizontal="center" vertical="center"/>
    </xf>
    <xf numFmtId="42" fontId="61" fillId="4" borderId="1" xfId="1" applyNumberFormat="1" applyFont="1" applyFill="1" applyBorder="1" applyAlignment="1">
      <alignment horizontal="center" vertical="center"/>
    </xf>
    <xf numFmtId="42" fontId="59" fillId="30" borderId="6" xfId="1" applyNumberFormat="1" applyFont="1" applyFill="1" applyBorder="1" applyAlignment="1">
      <alignment horizontal="center" vertical="center"/>
    </xf>
    <xf numFmtId="0" fontId="73" fillId="13" borderId="124" xfId="1" applyFont="1" applyFill="1" applyBorder="1" applyAlignment="1">
      <alignment horizontal="center" vertical="center" textRotation="255" shrinkToFit="1"/>
    </xf>
    <xf numFmtId="0" fontId="38" fillId="7" borderId="124" xfId="1" applyFont="1" applyFill="1" applyBorder="1" applyAlignment="1">
      <alignment horizontal="right" vertical="center" shrinkToFit="1"/>
    </xf>
    <xf numFmtId="49" fontId="22" fillId="4" borderId="124" xfId="1" applyNumberFormat="1" applyFont="1" applyFill="1" applyBorder="1" applyAlignment="1">
      <alignment horizontal="center" vertical="center" shrinkToFit="1"/>
    </xf>
    <xf numFmtId="49" fontId="39" fillId="4" borderId="124" xfId="1" applyNumberFormat="1" applyFont="1" applyFill="1" applyBorder="1" applyAlignment="1">
      <alignment horizontal="center" vertical="center" shrinkToFit="1"/>
    </xf>
    <xf numFmtId="49" fontId="40" fillId="4" borderId="124" xfId="1" applyNumberFormat="1" applyFont="1" applyFill="1" applyBorder="1" applyAlignment="1">
      <alignment horizontal="center" vertical="center" wrapText="1" shrinkToFit="1"/>
    </xf>
    <xf numFmtId="49" fontId="41" fillId="4" borderId="124" xfId="1" applyNumberFormat="1" applyFont="1" applyFill="1" applyBorder="1" applyAlignment="1">
      <alignment horizontal="center" vertical="center" shrinkToFit="1"/>
    </xf>
    <xf numFmtId="0" fontId="42" fillId="4" borderId="124" xfId="1" applyFont="1" applyFill="1" applyBorder="1" applyAlignment="1">
      <alignment horizontal="center" vertical="center" shrinkToFit="1"/>
    </xf>
    <xf numFmtId="49" fontId="42" fillId="4" borderId="124" xfId="1" applyNumberFormat="1" applyFont="1" applyFill="1" applyBorder="1" applyAlignment="1">
      <alignment horizontal="center" vertical="center" shrinkToFit="1"/>
    </xf>
    <xf numFmtId="177" fontId="29" fillId="4" borderId="124" xfId="1" applyNumberFormat="1" applyFont="1" applyFill="1" applyBorder="1" applyAlignment="1">
      <alignment horizontal="center" vertical="center" shrinkToFit="1"/>
    </xf>
    <xf numFmtId="0" fontId="39" fillId="4" borderId="125" xfId="1" applyFont="1" applyFill="1" applyBorder="1" applyAlignment="1">
      <alignment horizontal="center" vertical="center" shrinkToFit="1"/>
    </xf>
    <xf numFmtId="176" fontId="39" fillId="0" borderId="124" xfId="1" applyNumberFormat="1" applyFont="1" applyBorder="1" applyAlignment="1">
      <alignment horizontal="center" vertical="center" shrinkToFit="1"/>
    </xf>
    <xf numFmtId="0" fontId="39" fillId="0" borderId="126" xfId="1" applyFont="1" applyBorder="1" applyAlignment="1">
      <alignment horizontal="center" vertical="center" shrinkToFit="1"/>
    </xf>
    <xf numFmtId="49" fontId="38" fillId="0" borderId="127" xfId="1" applyNumberFormat="1" applyFont="1" applyBorder="1" applyAlignment="1">
      <alignment horizontal="center" vertical="center" shrinkToFit="1"/>
    </xf>
    <xf numFmtId="0" fontId="38" fillId="0" borderId="124" xfId="1" applyFont="1" applyBorder="1" applyAlignment="1">
      <alignment horizontal="right" vertical="center" shrinkToFit="1"/>
    </xf>
    <xf numFmtId="9" fontId="38" fillId="0" borderId="124" xfId="3" applyFont="1" applyBorder="1" applyAlignment="1">
      <alignment horizontal="right" vertical="center" shrinkToFit="1"/>
    </xf>
    <xf numFmtId="49" fontId="38" fillId="0" borderId="126" xfId="1" applyNumberFormat="1" applyFont="1" applyBorder="1" applyAlignment="1">
      <alignment horizontal="center" vertical="center" shrinkToFit="1"/>
    </xf>
    <xf numFmtId="49" fontId="38" fillId="0" borderId="128" xfId="1" applyNumberFormat="1" applyFont="1" applyBorder="1" applyAlignment="1">
      <alignment horizontal="center" vertical="center" shrinkToFit="1"/>
    </xf>
    <xf numFmtId="0" fontId="38" fillId="0" borderId="129" xfId="1" applyFont="1" applyBorder="1" applyAlignment="1">
      <alignment horizontal="right" vertical="center" shrinkToFit="1"/>
    </xf>
    <xf numFmtId="9" fontId="38" fillId="0" borderId="125" xfId="3" applyFont="1" applyBorder="1" applyAlignment="1">
      <alignment horizontal="right" vertical="center" shrinkToFit="1"/>
    </xf>
    <xf numFmtId="49" fontId="38" fillId="0" borderId="125" xfId="1" applyNumberFormat="1" applyFont="1" applyBorder="1" applyAlignment="1">
      <alignment horizontal="center" vertical="center" shrinkToFit="1"/>
    </xf>
    <xf numFmtId="0" fontId="38" fillId="0" borderId="126" xfId="1" applyFont="1" applyBorder="1" applyAlignment="1">
      <alignment horizontal="center" vertical="center" shrinkToFit="1"/>
    </xf>
    <xf numFmtId="49" fontId="44" fillId="0" borderId="127" xfId="1" applyNumberFormat="1" applyFont="1" applyBorder="1" applyAlignment="1">
      <alignment horizontal="center" vertical="center" shrinkToFit="1"/>
    </xf>
    <xf numFmtId="0" fontId="38" fillId="7" borderId="131" xfId="1" applyFont="1" applyFill="1" applyBorder="1" applyAlignment="1">
      <alignment horizontal="right" vertical="center" shrinkToFit="1"/>
    </xf>
    <xf numFmtId="49" fontId="22" fillId="4" borderId="130" xfId="1" applyNumberFormat="1" applyFont="1" applyFill="1" applyBorder="1" applyAlignment="1">
      <alignment horizontal="center" vertical="center" shrinkToFit="1"/>
    </xf>
    <xf numFmtId="49" fontId="39" fillId="4" borderId="130" xfId="1" applyNumberFormat="1" applyFont="1" applyFill="1" applyBorder="1" applyAlignment="1">
      <alignment horizontal="center" vertical="center" shrinkToFit="1"/>
    </xf>
    <xf numFmtId="49" fontId="40" fillId="4" borderId="130" xfId="1" applyNumberFormat="1" applyFont="1" applyFill="1" applyBorder="1" applyAlignment="1">
      <alignment horizontal="center" vertical="center" wrapText="1" shrinkToFit="1"/>
    </xf>
    <xf numFmtId="49" fontId="41" fillId="4" borderId="130" xfId="1" applyNumberFormat="1" applyFont="1" applyFill="1" applyBorder="1" applyAlignment="1">
      <alignment horizontal="center" vertical="center" shrinkToFit="1"/>
    </xf>
    <xf numFmtId="0" fontId="42" fillId="4" borderId="130" xfId="1" applyFont="1" applyFill="1" applyBorder="1" applyAlignment="1">
      <alignment horizontal="center" vertical="center" shrinkToFit="1"/>
    </xf>
    <xf numFmtId="49" fontId="42" fillId="4" borderId="130" xfId="1" applyNumberFormat="1" applyFont="1" applyFill="1" applyBorder="1" applyAlignment="1">
      <alignment horizontal="center" vertical="center" shrinkToFit="1"/>
    </xf>
    <xf numFmtId="177" fontId="29" fillId="4" borderId="130" xfId="1" applyNumberFormat="1" applyFont="1" applyFill="1" applyBorder="1" applyAlignment="1">
      <alignment horizontal="center" vertical="center" shrinkToFit="1"/>
    </xf>
    <xf numFmtId="49" fontId="42" fillId="4" borderId="131" xfId="1" applyNumberFormat="1" applyFont="1" applyFill="1" applyBorder="1" applyAlignment="1">
      <alignment horizontal="center" vertical="center" shrinkToFit="1"/>
    </xf>
    <xf numFmtId="0" fontId="39" fillId="4" borderId="132" xfId="1" applyFont="1" applyFill="1" applyBorder="1" applyAlignment="1">
      <alignment horizontal="center" vertical="center" shrinkToFit="1"/>
    </xf>
    <xf numFmtId="176" fontId="39" fillId="0" borderId="130" xfId="1" applyNumberFormat="1" applyFont="1" applyBorder="1" applyAlignment="1">
      <alignment horizontal="center" vertical="center" shrinkToFit="1"/>
    </xf>
    <xf numFmtId="0" fontId="39" fillId="0" borderId="133" xfId="1" applyFont="1" applyBorder="1" applyAlignment="1">
      <alignment horizontal="center" vertical="center" shrinkToFit="1"/>
    </xf>
    <xf numFmtId="49" fontId="38" fillId="0" borderId="134" xfId="1" applyNumberFormat="1" applyFont="1" applyBorder="1" applyAlignment="1">
      <alignment horizontal="center" vertical="center" shrinkToFit="1"/>
    </xf>
    <xf numFmtId="0" fontId="38" fillId="0" borderId="135" xfId="1" applyFont="1" applyBorder="1" applyAlignment="1">
      <alignment horizontal="right" vertical="center" shrinkToFit="1"/>
    </xf>
    <xf numFmtId="9" fontId="38" fillId="0" borderId="131" xfId="3" applyFont="1" applyBorder="1" applyAlignment="1">
      <alignment horizontal="right" vertical="center" shrinkToFit="1"/>
    </xf>
    <xf numFmtId="49" fontId="43" fillId="0" borderId="133" xfId="1" applyNumberFormat="1" applyFont="1" applyBorder="1" applyAlignment="1">
      <alignment horizontal="center" vertical="center" shrinkToFit="1"/>
    </xf>
    <xf numFmtId="49" fontId="38" fillId="0" borderId="136" xfId="1" applyNumberFormat="1" applyFont="1" applyBorder="1" applyAlignment="1">
      <alignment horizontal="center" vertical="center" shrinkToFit="1"/>
    </xf>
    <xf numFmtId="49" fontId="38" fillId="0" borderId="133" xfId="1" applyNumberFormat="1" applyFont="1" applyBorder="1" applyAlignment="1">
      <alignment horizontal="center" vertical="center" shrinkToFit="1"/>
    </xf>
    <xf numFmtId="49" fontId="38" fillId="0" borderId="132" xfId="1" applyNumberFormat="1" applyFont="1" applyBorder="1" applyAlignment="1">
      <alignment horizontal="center" vertical="center" shrinkToFit="1"/>
    </xf>
    <xf numFmtId="0" fontId="38" fillId="0" borderId="133" xfId="1" applyFont="1" applyBorder="1" applyAlignment="1">
      <alignment horizontal="center" vertical="center" shrinkToFit="1"/>
    </xf>
    <xf numFmtId="49" fontId="44" fillId="0" borderId="134" xfId="1" applyNumberFormat="1" applyFont="1" applyBorder="1" applyAlignment="1">
      <alignment horizontal="center" vertical="center" shrinkToFit="1"/>
    </xf>
    <xf numFmtId="42" fontId="38" fillId="30" borderId="1" xfId="1" applyNumberFormat="1" applyFont="1" applyFill="1" applyBorder="1" applyAlignment="1">
      <alignment horizontal="left" vertical="center"/>
    </xf>
    <xf numFmtId="42" fontId="38" fillId="30" borderId="1" xfId="1" applyNumberFormat="1" applyFont="1" applyFill="1" applyBorder="1">
      <alignment vertical="center"/>
    </xf>
    <xf numFmtId="49" fontId="48" fillId="30" borderId="1" xfId="1" applyNumberFormat="1" applyFont="1" applyFill="1" applyBorder="1" applyAlignment="1">
      <alignment horizontal="center" vertical="center" shrinkToFit="1"/>
    </xf>
    <xf numFmtId="49" fontId="22" fillId="30" borderId="1" xfId="1" applyNumberFormat="1" applyFont="1" applyFill="1" applyBorder="1" applyAlignment="1">
      <alignment horizontal="center" vertical="center" shrinkToFit="1"/>
    </xf>
    <xf numFmtId="49" fontId="48" fillId="4" borderId="1" xfId="1" applyNumberFormat="1" applyFont="1" applyFill="1" applyBorder="1" applyAlignment="1">
      <alignment horizontal="center" vertical="center" shrinkToFit="1"/>
    </xf>
    <xf numFmtId="49" fontId="48" fillId="4" borderId="2" xfId="1" applyNumberFormat="1" applyFont="1" applyFill="1" applyBorder="1" applyAlignment="1">
      <alignment horizontal="center" vertical="center" shrinkToFit="1"/>
    </xf>
    <xf numFmtId="42" fontId="62" fillId="4" borderId="1" xfId="1" applyNumberFormat="1" applyFont="1" applyFill="1" applyBorder="1" applyAlignment="1">
      <alignment horizontal="center" vertical="center" shrinkToFit="1"/>
    </xf>
    <xf numFmtId="9" fontId="38" fillId="0" borderId="138" xfId="3" applyFont="1" applyBorder="1" applyAlignment="1">
      <alignment horizontal="right" vertical="center" shrinkToFit="1"/>
    </xf>
    <xf numFmtId="49" fontId="47" fillId="30" borderId="1" xfId="1" applyNumberFormat="1" applyFont="1" applyFill="1" applyBorder="1" applyAlignment="1">
      <alignment horizontal="center" vertical="center" shrinkToFit="1"/>
    </xf>
    <xf numFmtId="0" fontId="29" fillId="0" borderId="0" xfId="1" applyFont="1" applyAlignment="1">
      <alignment horizontal="center" vertical="center"/>
    </xf>
    <xf numFmtId="0" fontId="39" fillId="22" borderId="131" xfId="1" applyFont="1" applyFill="1" applyBorder="1" applyAlignment="1">
      <alignment horizontal="center" vertical="center" shrinkToFit="1"/>
    </xf>
    <xf numFmtId="0" fontId="39" fillId="22" borderId="139" xfId="1" applyFont="1" applyFill="1" applyBorder="1" applyAlignment="1">
      <alignment horizontal="center" vertical="center" shrinkToFit="1"/>
    </xf>
    <xf numFmtId="42" fontId="49" fillId="30" borderId="1" xfId="1" applyNumberFormat="1" applyFont="1" applyFill="1" applyBorder="1" applyAlignment="1">
      <alignment horizontal="center" vertical="center"/>
    </xf>
    <xf numFmtId="42" fontId="49" fillId="4" borderId="1" xfId="1" applyNumberFormat="1" applyFont="1" applyFill="1" applyBorder="1" applyAlignment="1">
      <alignment horizontal="center" vertical="center"/>
    </xf>
    <xf numFmtId="42" fontId="49" fillId="30" borderId="1" xfId="1" applyNumberFormat="1" applyFont="1" applyFill="1" applyBorder="1" applyAlignment="1">
      <alignment horizontal="left" vertical="center"/>
    </xf>
    <xf numFmtId="42" fontId="49" fillId="4" borderId="1" xfId="1" applyNumberFormat="1" applyFont="1" applyFill="1" applyBorder="1" applyAlignment="1">
      <alignment horizontal="left" vertical="center"/>
    </xf>
    <xf numFmtId="42" fontId="49" fillId="30" borderId="1" xfId="1" applyNumberFormat="1" applyFont="1" applyFill="1" applyBorder="1">
      <alignment vertical="center"/>
    </xf>
    <xf numFmtId="0" fontId="44" fillId="30" borderId="2" xfId="1" applyFont="1" applyFill="1" applyBorder="1" applyAlignment="1">
      <alignment horizontal="right" vertical="center"/>
    </xf>
    <xf numFmtId="42" fontId="44" fillId="30" borderId="2" xfId="1" applyNumberFormat="1" applyFont="1" applyFill="1" applyBorder="1" applyAlignment="1">
      <alignment horizontal="center" vertical="center"/>
    </xf>
    <xf numFmtId="42" fontId="44" fillId="30" borderId="2" xfId="1" applyNumberFormat="1" applyFont="1" applyFill="1" applyBorder="1" applyAlignment="1">
      <alignment horizontal="left" vertical="center"/>
    </xf>
    <xf numFmtId="42" fontId="44" fillId="30" borderId="2" xfId="1" applyNumberFormat="1" applyFont="1" applyFill="1" applyBorder="1">
      <alignment vertical="center"/>
    </xf>
    <xf numFmtId="0" fontId="44" fillId="0" borderId="14" xfId="1" applyFont="1" applyBorder="1" applyAlignment="1">
      <alignment horizontal="right" vertical="center"/>
    </xf>
    <xf numFmtId="42" fontId="44" fillId="0" borderId="14" xfId="1" applyNumberFormat="1" applyFont="1" applyBorder="1" applyAlignment="1">
      <alignment horizontal="center" vertical="center"/>
    </xf>
    <xf numFmtId="0" fontId="44" fillId="3" borderId="6" xfId="1" applyFont="1" applyFill="1" applyBorder="1" applyAlignment="1">
      <alignment horizontal="right" vertical="center"/>
    </xf>
    <xf numFmtId="42" fontId="44" fillId="3" borderId="6" xfId="1" applyNumberFormat="1" applyFont="1" applyFill="1" applyBorder="1" applyAlignment="1">
      <alignment horizontal="center" vertical="center"/>
    </xf>
    <xf numFmtId="42" fontId="44" fillId="0" borderId="14" xfId="1" applyNumberFormat="1" applyFont="1" applyBorder="1" applyAlignment="1">
      <alignment horizontal="left" vertical="center"/>
    </xf>
    <xf numFmtId="42" fontId="44" fillId="3" borderId="6" xfId="1" applyNumberFormat="1" applyFont="1" applyFill="1" applyBorder="1" applyAlignment="1">
      <alignment horizontal="left" vertical="center"/>
    </xf>
    <xf numFmtId="42" fontId="44" fillId="0" borderId="14" xfId="1" applyNumberFormat="1" applyFont="1" applyBorder="1">
      <alignment vertical="center"/>
    </xf>
    <xf numFmtId="42" fontId="44" fillId="3" borderId="6" xfId="1" applyNumberFormat="1" applyFont="1" applyFill="1" applyBorder="1">
      <alignment vertical="center"/>
    </xf>
    <xf numFmtId="49" fontId="50" fillId="3" borderId="6" xfId="1" applyNumberFormat="1" applyFont="1" applyFill="1" applyBorder="1" applyAlignment="1">
      <alignment horizontal="center" vertical="center" shrinkToFit="1"/>
    </xf>
    <xf numFmtId="0" fontId="39" fillId="8" borderId="1" xfId="0" applyFont="1" applyFill="1" applyBorder="1" applyAlignment="1">
      <alignment horizontal="center" vertical="center" wrapText="1" shrinkToFit="1"/>
    </xf>
    <xf numFmtId="0" fontId="49" fillId="4" borderId="2" xfId="1" applyFont="1" applyFill="1" applyBorder="1" applyAlignment="1">
      <alignment horizontal="right" vertical="center"/>
    </xf>
    <xf numFmtId="0" fontId="49" fillId="0" borderId="2" xfId="1" applyFont="1" applyBorder="1" applyAlignment="1">
      <alignment horizontal="right" vertical="center"/>
    </xf>
    <xf numFmtId="42" fontId="59" fillId="30" borderId="1" xfId="1" applyNumberFormat="1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32" fillId="4" borderId="0" xfId="1" applyFont="1" applyFill="1">
      <alignment vertical="center"/>
    </xf>
    <xf numFmtId="178" fontId="54" fillId="4" borderId="0" xfId="2" applyNumberFormat="1" applyFont="1" applyFill="1" applyBorder="1" applyAlignment="1">
      <alignment horizontal="center" vertical="center"/>
    </xf>
    <xf numFmtId="42" fontId="54" fillId="4" borderId="0" xfId="2" applyNumberFormat="1" applyFont="1" applyFill="1" applyBorder="1" applyAlignment="1">
      <alignment horizontal="center" vertical="center"/>
    </xf>
    <xf numFmtId="178" fontId="12" fillId="4" borderId="0" xfId="2" applyNumberFormat="1" applyFont="1" applyFill="1" applyBorder="1" applyAlignment="1">
      <alignment horizontal="center" vertical="center"/>
    </xf>
    <xf numFmtId="0" fontId="0" fillId="27" borderId="63" xfId="0" applyFill="1" applyBorder="1" applyAlignment="1">
      <alignment horizontal="center" vertical="center"/>
    </xf>
    <xf numFmtId="0" fontId="31" fillId="27" borderId="63" xfId="1" applyFont="1" applyFill="1" applyBorder="1" applyAlignment="1">
      <alignment horizontal="center" vertical="center"/>
    </xf>
    <xf numFmtId="42" fontId="16" fillId="10" borderId="1" xfId="0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/>
    </xf>
    <xf numFmtId="0" fontId="24" fillId="4" borderId="0" xfId="1" applyFont="1" applyFill="1" applyAlignment="1">
      <alignment horizontal="center" vertical="center"/>
    </xf>
    <xf numFmtId="0" fontId="28" fillId="0" borderId="13" xfId="2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center" vertical="center"/>
    </xf>
    <xf numFmtId="0" fontId="22" fillId="3" borderId="4" xfId="1" applyFont="1" applyFill="1" applyBorder="1" applyAlignment="1">
      <alignment horizontal="center" vertical="center"/>
    </xf>
    <xf numFmtId="0" fontId="24" fillId="10" borderId="7" xfId="1" applyFont="1" applyFill="1" applyBorder="1" applyAlignment="1">
      <alignment horizontal="center" vertical="center"/>
    </xf>
    <xf numFmtId="0" fontId="24" fillId="10" borderId="13" xfId="1" applyFont="1" applyFill="1" applyBorder="1" applyAlignment="1">
      <alignment horizontal="center" vertical="center"/>
    </xf>
    <xf numFmtId="0" fontId="24" fillId="10" borderId="15" xfId="1" applyFont="1" applyFill="1" applyBorder="1" applyAlignment="1">
      <alignment horizontal="center" vertical="center"/>
    </xf>
    <xf numFmtId="0" fontId="21" fillId="12" borderId="1" xfId="1" applyFont="1" applyFill="1" applyBorder="1" applyAlignment="1">
      <alignment horizontal="center" vertical="center" wrapText="1"/>
    </xf>
    <xf numFmtId="49" fontId="19" fillId="7" borderId="1" xfId="1" applyNumberFormat="1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37" fillId="6" borderId="35" xfId="1" applyFont="1" applyFill="1" applyBorder="1" applyAlignment="1">
      <alignment horizontal="center" vertical="center"/>
    </xf>
    <xf numFmtId="0" fontId="18" fillId="6" borderId="36" xfId="1" applyFont="1" applyFill="1" applyBorder="1" applyAlignment="1">
      <alignment horizontal="center" vertical="center"/>
    </xf>
    <xf numFmtId="0" fontId="18" fillId="6" borderId="37" xfId="1" applyFont="1" applyFill="1" applyBorder="1" applyAlignment="1">
      <alignment horizontal="center" vertical="center"/>
    </xf>
    <xf numFmtId="0" fontId="22" fillId="13" borderId="1" xfId="1" applyFont="1" applyFill="1" applyBorder="1" applyAlignment="1">
      <alignment horizontal="center" vertical="center"/>
    </xf>
    <xf numFmtId="0" fontId="18" fillId="10" borderId="35" xfId="1" applyFont="1" applyFill="1" applyBorder="1" applyAlignment="1">
      <alignment horizontal="center" vertical="center"/>
    </xf>
    <xf numFmtId="0" fontId="18" fillId="10" borderId="36" xfId="1" applyFont="1" applyFill="1" applyBorder="1" applyAlignment="1">
      <alignment horizontal="center" vertical="center"/>
    </xf>
    <xf numFmtId="0" fontId="18" fillId="10" borderId="37" xfId="1" applyFont="1" applyFill="1" applyBorder="1" applyAlignment="1">
      <alignment horizontal="center" vertical="center"/>
    </xf>
    <xf numFmtId="42" fontId="26" fillId="4" borderId="7" xfId="2" applyNumberFormat="1" applyFont="1" applyFill="1" applyBorder="1" applyAlignment="1">
      <alignment horizontal="center" vertical="center"/>
    </xf>
    <xf numFmtId="42" fontId="26" fillId="4" borderId="13" xfId="2" applyNumberFormat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9" fontId="31" fillId="7" borderId="2" xfId="1" applyNumberFormat="1" applyFont="1" applyFill="1" applyBorder="1" applyAlignment="1">
      <alignment horizontal="center" vertical="center"/>
    </xf>
    <xf numFmtId="49" fontId="31" fillId="7" borderId="6" xfId="1" applyNumberFormat="1" applyFont="1" applyFill="1" applyBorder="1" applyAlignment="1">
      <alignment horizontal="center" vertical="center"/>
    </xf>
    <xf numFmtId="0" fontId="32" fillId="6" borderId="11" xfId="1" applyFont="1" applyFill="1" applyBorder="1" applyAlignment="1">
      <alignment horizontal="center" vertical="center" shrinkToFit="1"/>
    </xf>
    <xf numFmtId="0" fontId="32" fillId="6" borderId="3" xfId="1" applyFont="1" applyFill="1" applyBorder="1" applyAlignment="1">
      <alignment horizontal="center" vertical="center" shrinkToFit="1"/>
    </xf>
    <xf numFmtId="0" fontId="32" fillId="6" borderId="15" xfId="1" applyFont="1" applyFill="1" applyBorder="1" applyAlignment="1">
      <alignment horizontal="center" vertical="center" shrinkToFit="1"/>
    </xf>
    <xf numFmtId="0" fontId="32" fillId="6" borderId="7" xfId="1" applyFont="1" applyFill="1" applyBorder="1" applyAlignment="1">
      <alignment horizontal="center" vertical="center"/>
    </xf>
    <xf numFmtId="0" fontId="32" fillId="6" borderId="13" xfId="1" applyFont="1" applyFill="1" applyBorder="1" applyAlignment="1">
      <alignment horizontal="center" vertical="center"/>
    </xf>
    <xf numFmtId="0" fontId="32" fillId="6" borderId="15" xfId="1" applyFont="1" applyFill="1" applyBorder="1" applyAlignment="1">
      <alignment horizontal="center" vertical="center"/>
    </xf>
    <xf numFmtId="49" fontId="32" fillId="6" borderId="6" xfId="1" applyNumberFormat="1" applyFont="1" applyFill="1" applyBorder="1" applyAlignment="1">
      <alignment horizontal="center" vertical="center" shrinkToFit="1"/>
    </xf>
    <xf numFmtId="49" fontId="32" fillId="6" borderId="1" xfId="1" applyNumberFormat="1" applyFont="1" applyFill="1" applyBorder="1" applyAlignment="1">
      <alignment horizontal="center" vertical="center" shrinkToFit="1"/>
    </xf>
    <xf numFmtId="49" fontId="32" fillId="6" borderId="11" xfId="1" applyNumberFormat="1" applyFont="1" applyFill="1" applyBorder="1" applyAlignment="1">
      <alignment horizontal="center" vertical="center" shrinkToFit="1"/>
    </xf>
    <xf numFmtId="49" fontId="32" fillId="6" borderId="3" xfId="1" applyNumberFormat="1" applyFont="1" applyFill="1" applyBorder="1" applyAlignment="1">
      <alignment horizontal="center" vertical="center" shrinkToFit="1"/>
    </xf>
    <xf numFmtId="49" fontId="32" fillId="6" borderId="4" xfId="1" applyNumberFormat="1" applyFont="1" applyFill="1" applyBorder="1" applyAlignment="1">
      <alignment horizontal="center" vertical="center" shrinkToFit="1"/>
    </xf>
    <xf numFmtId="0" fontId="33" fillId="6" borderId="11" xfId="1" applyFont="1" applyFill="1" applyBorder="1" applyAlignment="1">
      <alignment horizontal="center" vertical="center" wrapText="1" shrinkToFit="1"/>
    </xf>
    <xf numFmtId="0" fontId="33" fillId="6" borderId="17" xfId="1" applyFont="1" applyFill="1" applyBorder="1" applyAlignment="1">
      <alignment horizontal="center" vertical="center" wrapText="1" shrinkToFit="1"/>
    </xf>
    <xf numFmtId="49" fontId="32" fillId="5" borderId="49" xfId="1" applyNumberFormat="1" applyFont="1" applyFill="1" applyBorder="1" applyAlignment="1">
      <alignment horizontal="center" vertical="center" shrinkToFit="1"/>
    </xf>
    <xf numFmtId="49" fontId="32" fillId="5" borderId="3" xfId="1" applyNumberFormat="1" applyFont="1" applyFill="1" applyBorder="1" applyAlignment="1">
      <alignment horizontal="center" vertical="center" shrinkToFit="1"/>
    </xf>
    <xf numFmtId="49" fontId="32" fillId="5" borderId="4" xfId="1" applyNumberFormat="1" applyFont="1" applyFill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32" fillId="18" borderId="11" xfId="1" applyFont="1" applyFill="1" applyBorder="1" applyAlignment="1">
      <alignment horizontal="center" vertical="center"/>
    </xf>
    <xf numFmtId="0" fontId="32" fillId="18" borderId="4" xfId="1" applyFont="1" applyFill="1" applyBorder="1" applyAlignment="1">
      <alignment horizontal="center" vertical="center"/>
    </xf>
    <xf numFmtId="0" fontId="32" fillId="18" borderId="1" xfId="1" applyFont="1" applyFill="1" applyBorder="1" applyAlignment="1">
      <alignment horizontal="center" vertical="center"/>
    </xf>
    <xf numFmtId="0" fontId="37" fillId="13" borderId="1" xfId="1" applyFont="1" applyFill="1" applyBorder="1" applyAlignment="1">
      <alignment horizontal="center" vertical="center" textRotation="255"/>
    </xf>
    <xf numFmtId="0" fontId="37" fillId="13" borderId="2" xfId="1" applyFont="1" applyFill="1" applyBorder="1" applyAlignment="1">
      <alignment horizontal="center" vertical="center" textRotation="255"/>
    </xf>
    <xf numFmtId="0" fontId="20" fillId="0" borderId="34" xfId="1" applyFont="1" applyBorder="1" applyAlignment="1">
      <alignment horizontal="center" vertical="center"/>
    </xf>
    <xf numFmtId="0" fontId="37" fillId="13" borderId="20" xfId="1" applyFont="1" applyFill="1" applyBorder="1" applyAlignment="1">
      <alignment horizontal="center" vertical="center" textRotation="255" shrinkToFit="1"/>
    </xf>
    <xf numFmtId="0" fontId="37" fillId="13" borderId="10" xfId="1" applyFont="1" applyFill="1" applyBorder="1" applyAlignment="1">
      <alignment horizontal="center" vertical="center" textRotation="255" shrinkToFit="1"/>
    </xf>
    <xf numFmtId="0" fontId="37" fillId="13" borderId="27" xfId="1" applyFont="1" applyFill="1" applyBorder="1" applyAlignment="1">
      <alignment horizontal="center" vertical="center" textRotation="255" shrinkToFit="1"/>
    </xf>
    <xf numFmtId="0" fontId="20" fillId="0" borderId="3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37" fillId="3" borderId="19" xfId="1" applyFont="1" applyFill="1" applyBorder="1" applyAlignment="1">
      <alignment horizontal="center" vertical="center" textRotation="255"/>
    </xf>
    <xf numFmtId="0" fontId="37" fillId="3" borderId="1" xfId="1" applyFont="1" applyFill="1" applyBorder="1" applyAlignment="1">
      <alignment horizontal="center" vertical="center" textRotation="255"/>
    </xf>
    <xf numFmtId="0" fontId="37" fillId="3" borderId="23" xfId="1" applyFont="1" applyFill="1" applyBorder="1" applyAlignment="1">
      <alignment horizontal="center" vertical="center" textRotation="255"/>
    </xf>
    <xf numFmtId="0" fontId="20" fillId="0" borderId="15" xfId="1" applyFont="1" applyBorder="1" applyAlignment="1">
      <alignment horizontal="center" vertical="center"/>
    </xf>
    <xf numFmtId="0" fontId="37" fillId="3" borderId="20" xfId="1" applyFont="1" applyFill="1" applyBorder="1" applyAlignment="1">
      <alignment horizontal="center" vertical="center" textRotation="255" shrinkToFit="1"/>
    </xf>
    <xf numFmtId="0" fontId="37" fillId="3" borderId="10" xfId="1" applyFont="1" applyFill="1" applyBorder="1" applyAlignment="1">
      <alignment horizontal="center" vertical="center" textRotation="255" shrinkToFit="1"/>
    </xf>
    <xf numFmtId="0" fontId="37" fillId="3" borderId="6" xfId="1" applyFont="1" applyFill="1" applyBorder="1" applyAlignment="1">
      <alignment horizontal="center" vertical="center" textRotation="255" shrinkToFit="1"/>
    </xf>
    <xf numFmtId="0" fontId="45" fillId="31" borderId="1" xfId="0" applyFont="1" applyFill="1" applyBorder="1" applyAlignment="1">
      <alignment horizontal="center" vertical="center"/>
    </xf>
    <xf numFmtId="0" fontId="45" fillId="31" borderId="11" xfId="0" applyFont="1" applyFill="1" applyBorder="1" applyAlignment="1">
      <alignment horizontal="center" vertical="center"/>
    </xf>
    <xf numFmtId="0" fontId="45" fillId="31" borderId="3" xfId="0" applyFont="1" applyFill="1" applyBorder="1" applyAlignment="1">
      <alignment horizontal="center" vertical="center"/>
    </xf>
    <xf numFmtId="0" fontId="45" fillId="16" borderId="35" xfId="0" applyFont="1" applyFill="1" applyBorder="1" applyAlignment="1">
      <alignment horizontal="center" vertical="center"/>
    </xf>
    <xf numFmtId="0" fontId="45" fillId="16" borderId="36" xfId="0" applyFont="1" applyFill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2" fillId="22" borderId="5" xfId="1" applyFont="1" applyFill="1" applyBorder="1" applyAlignment="1">
      <alignment horizontal="center" vertical="center" shrinkToFit="1"/>
    </xf>
    <xf numFmtId="0" fontId="32" fillId="22" borderId="7" xfId="1" applyFont="1" applyFill="1" applyBorder="1" applyAlignment="1">
      <alignment horizontal="center" vertical="center" shrinkToFit="1"/>
    </xf>
    <xf numFmtId="49" fontId="57" fillId="5" borderId="119" xfId="1" applyNumberFormat="1" applyFont="1" applyFill="1" applyBorder="1" applyAlignment="1">
      <alignment horizontal="center" vertical="center" shrinkToFit="1"/>
    </xf>
    <xf numFmtId="49" fontId="57" fillId="5" borderId="3" xfId="1" applyNumberFormat="1" applyFont="1" applyFill="1" applyBorder="1" applyAlignment="1">
      <alignment horizontal="center" vertical="center" shrinkToFit="1"/>
    </xf>
    <xf numFmtId="49" fontId="57" fillId="5" borderId="4" xfId="1" applyNumberFormat="1" applyFont="1" applyFill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18" fillId="6" borderId="35" xfId="1" applyFont="1" applyFill="1" applyBorder="1" applyAlignment="1">
      <alignment horizontal="center" vertical="center"/>
    </xf>
    <xf numFmtId="42" fontId="26" fillId="0" borderId="0" xfId="2" applyNumberFormat="1" applyFont="1" applyFill="1" applyBorder="1" applyAlignment="1">
      <alignment horizontal="center" vertical="center"/>
    </xf>
    <xf numFmtId="0" fontId="20" fillId="0" borderId="137" xfId="1" applyFont="1" applyBorder="1" applyAlignment="1">
      <alignment horizontal="center" vertical="center"/>
    </xf>
    <xf numFmtId="0" fontId="20" fillId="0" borderId="131" xfId="1" applyFont="1" applyBorder="1" applyAlignment="1">
      <alignment horizontal="center" vertical="center"/>
    </xf>
    <xf numFmtId="0" fontId="20" fillId="0" borderId="128" xfId="1" applyFont="1" applyBorder="1" applyAlignment="1">
      <alignment horizontal="center" vertical="center"/>
    </xf>
    <xf numFmtId="0" fontId="20" fillId="0" borderId="124" xfId="1" applyFont="1" applyBorder="1" applyAlignment="1">
      <alignment horizontal="center" vertical="center"/>
    </xf>
    <xf numFmtId="42" fontId="26" fillId="0" borderId="13" xfId="2" applyNumberFormat="1" applyFont="1" applyFill="1" applyBorder="1" applyAlignment="1">
      <alignment horizontal="center" vertical="center"/>
    </xf>
    <xf numFmtId="49" fontId="66" fillId="7" borderId="1" xfId="1" applyNumberFormat="1" applyFont="1" applyFill="1" applyBorder="1" applyAlignment="1">
      <alignment horizontal="center" vertical="center" wrapText="1"/>
    </xf>
    <xf numFmtId="0" fontId="37" fillId="13" borderId="10" xfId="1" applyFont="1" applyFill="1" applyBorder="1" applyAlignment="1">
      <alignment horizontal="center" vertical="center" textRotation="255"/>
    </xf>
    <xf numFmtId="0" fontId="72" fillId="13" borderId="130" xfId="1" applyFont="1" applyFill="1" applyBorder="1" applyAlignment="1">
      <alignment horizontal="center" vertical="center" textRotation="255" wrapText="1"/>
    </xf>
    <xf numFmtId="0" fontId="72" fillId="13" borderId="10" xfId="1" applyFont="1" applyFill="1" applyBorder="1" applyAlignment="1">
      <alignment horizontal="center" vertical="center" textRotation="255" wrapText="1"/>
    </xf>
    <xf numFmtId="0" fontId="72" fillId="13" borderId="27" xfId="1" applyFont="1" applyFill="1" applyBorder="1" applyAlignment="1">
      <alignment horizontal="center" vertical="center" textRotation="255" wrapText="1"/>
    </xf>
    <xf numFmtId="0" fontId="42" fillId="15" borderId="35" xfId="0" applyFont="1" applyFill="1" applyBorder="1" applyAlignment="1">
      <alignment horizontal="center" vertical="center" wrapText="1"/>
    </xf>
    <xf numFmtId="0" fontId="42" fillId="15" borderId="36" xfId="0" applyFont="1" applyFill="1" applyBorder="1" applyAlignment="1">
      <alignment horizontal="center" vertical="center" wrapText="1"/>
    </xf>
    <xf numFmtId="0" fontId="42" fillId="15" borderId="37" xfId="0" applyFont="1" applyFill="1" applyBorder="1" applyAlignment="1">
      <alignment horizontal="center" vertical="center" wrapText="1"/>
    </xf>
    <xf numFmtId="42" fontId="63" fillId="9" borderId="2" xfId="0" applyNumberFormat="1" applyFont="1" applyFill="1" applyBorder="1" applyAlignment="1">
      <alignment horizontal="center" vertical="center"/>
    </xf>
    <xf numFmtId="42" fontId="63" fillId="9" borderId="6" xfId="0" applyNumberFormat="1" applyFont="1" applyFill="1" applyBorder="1" applyAlignment="1">
      <alignment horizontal="center" vertical="center"/>
    </xf>
    <xf numFmtId="42" fontId="39" fillId="8" borderId="1" xfId="0" applyNumberFormat="1" applyFont="1" applyFill="1" applyBorder="1" applyAlignment="1">
      <alignment horizontal="center" vertical="center"/>
    </xf>
    <xf numFmtId="0" fontId="44" fillId="7" borderId="11" xfId="0" applyFont="1" applyFill="1" applyBorder="1" applyAlignment="1">
      <alignment horizontal="center" vertical="center"/>
    </xf>
    <xf numFmtId="0" fontId="44" fillId="7" borderId="4" xfId="0" applyFont="1" applyFill="1" applyBorder="1" applyAlignment="1">
      <alignment horizontal="center" vertical="center"/>
    </xf>
    <xf numFmtId="0" fontId="64" fillId="9" borderId="5" xfId="0" applyFont="1" applyFill="1" applyBorder="1" applyAlignment="1">
      <alignment horizontal="center" vertical="center" wrapText="1"/>
    </xf>
    <xf numFmtId="0" fontId="64" fillId="9" borderId="34" xfId="0" applyFont="1" applyFill="1" applyBorder="1" applyAlignment="1">
      <alignment horizontal="center" vertical="center" wrapText="1"/>
    </xf>
    <xf numFmtId="0" fontId="64" fillId="9" borderId="7" xfId="0" applyFont="1" applyFill="1" applyBorder="1" applyAlignment="1">
      <alignment horizontal="center" vertical="center" wrapText="1"/>
    </xf>
    <xf numFmtId="0" fontId="64" fillId="9" borderId="15" xfId="0" applyFont="1" applyFill="1" applyBorder="1" applyAlignment="1">
      <alignment horizontal="center" vertical="center" wrapText="1"/>
    </xf>
    <xf numFmtId="42" fontId="44" fillId="34" borderId="11" xfId="0" applyNumberFormat="1" applyFont="1" applyFill="1" applyBorder="1" applyAlignment="1">
      <alignment horizontal="center" vertical="center"/>
    </xf>
    <xf numFmtId="42" fontId="44" fillId="34" borderId="4" xfId="0" applyNumberFormat="1" applyFont="1" applyFill="1" applyBorder="1" applyAlignment="1">
      <alignment horizontal="center" vertical="center"/>
    </xf>
    <xf numFmtId="42" fontId="52" fillId="0" borderId="13" xfId="2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42" fontId="39" fillId="8" borderId="11" xfId="0" applyNumberFormat="1" applyFont="1" applyFill="1" applyBorder="1" applyAlignment="1">
      <alignment horizontal="center" vertical="center"/>
    </xf>
    <xf numFmtId="42" fontId="39" fillId="8" borderId="4" xfId="0" applyNumberFormat="1" applyFont="1" applyFill="1" applyBorder="1" applyAlignment="1">
      <alignment horizontal="center" vertical="center"/>
    </xf>
    <xf numFmtId="0" fontId="65" fillId="9" borderId="33" xfId="0" applyFont="1" applyFill="1" applyBorder="1" applyAlignment="1">
      <alignment horizontal="center" vertical="center" wrapText="1"/>
    </xf>
    <xf numFmtId="0" fontId="65" fillId="9" borderId="34" xfId="0" applyFont="1" applyFill="1" applyBorder="1" applyAlignment="1">
      <alignment horizontal="center" vertical="center" wrapText="1"/>
    </xf>
    <xf numFmtId="0" fontId="65" fillId="9" borderId="13" xfId="0" applyFont="1" applyFill="1" applyBorder="1" applyAlignment="1">
      <alignment horizontal="center" vertical="center" wrapText="1"/>
    </xf>
    <xf numFmtId="0" fontId="65" fillId="9" borderId="15" xfId="0" applyFont="1" applyFill="1" applyBorder="1" applyAlignment="1">
      <alignment horizontal="center" vertical="center" wrapText="1"/>
    </xf>
    <xf numFmtId="0" fontId="65" fillId="9" borderId="5" xfId="0" applyFont="1" applyFill="1" applyBorder="1" applyAlignment="1">
      <alignment horizontal="center" vertical="center" wrapText="1"/>
    </xf>
    <xf numFmtId="0" fontId="65" fillId="9" borderId="7" xfId="0" applyFont="1" applyFill="1" applyBorder="1" applyAlignment="1">
      <alignment horizontal="center" vertical="center" wrapText="1"/>
    </xf>
    <xf numFmtId="0" fontId="39" fillId="15" borderId="35" xfId="0" applyFont="1" applyFill="1" applyBorder="1" applyAlignment="1">
      <alignment horizontal="center" vertical="center" wrapText="1"/>
    </xf>
    <xf numFmtId="0" fontId="39" fillId="15" borderId="36" xfId="0" applyFont="1" applyFill="1" applyBorder="1" applyAlignment="1">
      <alignment horizontal="center" vertical="center" wrapText="1"/>
    </xf>
    <xf numFmtId="0" fontId="39" fillId="15" borderId="3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45" fillId="17" borderId="35" xfId="0" applyFont="1" applyFill="1" applyBorder="1" applyAlignment="1">
      <alignment horizontal="center" vertical="center"/>
    </xf>
    <xf numFmtId="0" fontId="45" fillId="17" borderId="37" xfId="0" applyFont="1" applyFill="1" applyBorder="1" applyAlignment="1">
      <alignment horizontal="center" vertical="center"/>
    </xf>
    <xf numFmtId="0" fontId="31" fillId="28" borderId="65" xfId="1" applyFont="1" applyFill="1" applyBorder="1" applyAlignment="1">
      <alignment horizontal="center" vertical="center" textRotation="255" shrinkToFit="1"/>
    </xf>
    <xf numFmtId="0" fontId="31" fillId="28" borderId="41" xfId="1" applyFont="1" applyFill="1" applyBorder="1" applyAlignment="1">
      <alignment horizontal="center" vertical="center" textRotation="255" shrinkToFit="1"/>
    </xf>
    <xf numFmtId="0" fontId="31" fillId="28" borderId="69" xfId="1" applyFont="1" applyFill="1" applyBorder="1" applyAlignment="1">
      <alignment horizontal="center" vertical="center" textRotation="255" shrinkToFit="1"/>
    </xf>
    <xf numFmtId="0" fontId="31" fillId="28" borderId="66" xfId="1" applyFont="1" applyFill="1" applyBorder="1" applyAlignment="1">
      <alignment horizontal="center" vertical="center" shrinkToFit="1"/>
    </xf>
    <xf numFmtId="0" fontId="31" fillId="28" borderId="67" xfId="1" applyFont="1" applyFill="1" applyBorder="1" applyAlignment="1">
      <alignment horizontal="center" vertical="center" shrinkToFit="1"/>
    </xf>
    <xf numFmtId="0" fontId="31" fillId="0" borderId="11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70" xfId="1" applyFont="1" applyBorder="1" applyAlignment="1">
      <alignment horizontal="center" vertical="center"/>
    </xf>
    <xf numFmtId="0" fontId="31" fillId="0" borderId="71" xfId="1" applyFont="1" applyBorder="1" applyAlignment="1">
      <alignment horizontal="center" vertical="center"/>
    </xf>
    <xf numFmtId="0" fontId="31" fillId="0" borderId="72" xfId="1" applyFont="1" applyBorder="1" applyAlignment="1">
      <alignment horizontal="center" vertical="center"/>
    </xf>
    <xf numFmtId="0" fontId="31" fillId="23" borderId="65" xfId="1" applyFont="1" applyFill="1" applyBorder="1" applyAlignment="1">
      <alignment horizontal="center" vertical="center" textRotation="255" shrinkToFit="1"/>
    </xf>
    <xf numFmtId="0" fontId="31" fillId="23" borderId="41" xfId="1" applyFont="1" applyFill="1" applyBorder="1" applyAlignment="1">
      <alignment horizontal="center" vertical="center" textRotation="255" shrinkToFit="1"/>
    </xf>
    <xf numFmtId="0" fontId="31" fillId="23" borderId="69" xfId="1" applyFont="1" applyFill="1" applyBorder="1" applyAlignment="1">
      <alignment horizontal="center" vertical="center" textRotation="255" shrinkToFit="1"/>
    </xf>
    <xf numFmtId="0" fontId="31" fillId="23" borderId="66" xfId="1" applyFont="1" applyFill="1" applyBorder="1" applyAlignment="1">
      <alignment horizontal="center" vertical="center" shrinkToFit="1"/>
    </xf>
    <xf numFmtId="0" fontId="31" fillId="23" borderId="67" xfId="1" applyFont="1" applyFill="1" applyBorder="1" applyAlignment="1">
      <alignment horizontal="center" vertical="center" shrinkToFit="1"/>
    </xf>
    <xf numFmtId="0" fontId="31" fillId="24" borderId="65" xfId="1" applyFont="1" applyFill="1" applyBorder="1" applyAlignment="1">
      <alignment horizontal="center" vertical="center" textRotation="255" shrinkToFit="1"/>
    </xf>
    <xf numFmtId="0" fontId="31" fillId="24" borderId="41" xfId="1" applyFont="1" applyFill="1" applyBorder="1" applyAlignment="1">
      <alignment horizontal="center" vertical="center" textRotation="255" shrinkToFit="1"/>
    </xf>
    <xf numFmtId="0" fontId="31" fillId="24" borderId="66" xfId="1" applyFont="1" applyFill="1" applyBorder="1" applyAlignment="1">
      <alignment horizontal="center" vertical="center" shrinkToFit="1"/>
    </xf>
    <xf numFmtId="0" fontId="31" fillId="24" borderId="67" xfId="1" applyFont="1" applyFill="1" applyBorder="1" applyAlignment="1">
      <alignment horizontal="center" vertical="center" shrinkToFit="1"/>
    </xf>
    <xf numFmtId="0" fontId="31" fillId="0" borderId="5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31" fillId="0" borderId="34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1" fillId="27" borderId="58" xfId="1" applyFont="1" applyFill="1" applyBorder="1" applyAlignment="1">
      <alignment horizontal="center" vertical="center"/>
    </xf>
    <xf numFmtId="0" fontId="31" fillId="27" borderId="59" xfId="1" applyFont="1" applyFill="1" applyBorder="1" applyAlignment="1">
      <alignment horizontal="center" vertical="center"/>
    </xf>
    <xf numFmtId="0" fontId="31" fillId="27" borderId="60" xfId="1" applyFont="1" applyFill="1" applyBorder="1" applyAlignment="1">
      <alignment horizontal="center" vertical="center"/>
    </xf>
    <xf numFmtId="0" fontId="55" fillId="22" borderId="58" xfId="1" applyFont="1" applyFill="1" applyBorder="1" applyAlignment="1">
      <alignment horizontal="center" vertical="center"/>
    </xf>
    <xf numFmtId="0" fontId="55" fillId="22" borderId="59" xfId="1" applyFont="1" applyFill="1" applyBorder="1" applyAlignment="1">
      <alignment horizontal="center" vertical="center"/>
    </xf>
    <xf numFmtId="0" fontId="55" fillId="22" borderId="60" xfId="1" applyFont="1" applyFill="1" applyBorder="1" applyAlignment="1">
      <alignment horizontal="center" vertical="center"/>
    </xf>
    <xf numFmtId="0" fontId="31" fillId="25" borderId="65" xfId="1" applyFont="1" applyFill="1" applyBorder="1" applyAlignment="1">
      <alignment horizontal="center" vertical="center" textRotation="255" shrinkToFit="1"/>
    </xf>
    <xf numFmtId="0" fontId="31" fillId="25" borderId="41" xfId="1" applyFont="1" applyFill="1" applyBorder="1" applyAlignment="1">
      <alignment horizontal="center" vertical="center" textRotation="255" shrinkToFit="1"/>
    </xf>
    <xf numFmtId="0" fontId="31" fillId="25" borderId="69" xfId="1" applyFont="1" applyFill="1" applyBorder="1" applyAlignment="1">
      <alignment horizontal="center" vertical="center" textRotation="255" shrinkToFit="1"/>
    </xf>
    <xf numFmtId="0" fontId="31" fillId="25" borderId="66" xfId="1" applyFont="1" applyFill="1" applyBorder="1" applyAlignment="1">
      <alignment horizontal="center" vertical="center" shrinkToFit="1"/>
    </xf>
    <xf numFmtId="0" fontId="31" fillId="25" borderId="67" xfId="1" applyFont="1" applyFill="1" applyBorder="1" applyAlignment="1">
      <alignment horizontal="center" vertical="center" shrinkToFit="1"/>
    </xf>
    <xf numFmtId="0" fontId="31" fillId="25" borderId="13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textRotation="255" shrinkToFit="1"/>
    </xf>
    <xf numFmtId="0" fontId="20" fillId="4" borderId="10" xfId="1" applyFont="1" applyFill="1" applyBorder="1" applyAlignment="1">
      <alignment horizontal="center" vertical="center" textRotation="255" shrinkToFit="1"/>
    </xf>
    <xf numFmtId="0" fontId="20" fillId="4" borderId="6" xfId="1" applyFont="1" applyFill="1" applyBorder="1" applyAlignment="1">
      <alignment horizontal="center" vertical="center" textRotation="255" shrinkToFit="1"/>
    </xf>
    <xf numFmtId="0" fontId="71" fillId="4" borderId="11" xfId="1" applyFont="1" applyFill="1" applyBorder="1" applyAlignment="1">
      <alignment vertical="center" shrinkToFit="1"/>
    </xf>
    <xf numFmtId="0" fontId="71" fillId="4" borderId="3" xfId="1" applyFont="1" applyFill="1" applyBorder="1" applyAlignment="1">
      <alignment vertical="center" shrinkToFit="1"/>
    </xf>
    <xf numFmtId="0" fontId="71" fillId="4" borderId="17" xfId="1" applyFont="1" applyFill="1" applyBorder="1" applyAlignment="1">
      <alignment vertical="center" shrinkToFit="1"/>
    </xf>
    <xf numFmtId="0" fontId="20" fillId="29" borderId="2" xfId="1" applyFont="1" applyFill="1" applyBorder="1" applyAlignment="1">
      <alignment horizontal="center" vertical="center"/>
    </xf>
    <xf numFmtId="0" fontId="20" fillId="29" borderId="10" xfId="1" applyFont="1" applyFill="1" applyBorder="1" applyAlignment="1">
      <alignment horizontal="center" vertical="center"/>
    </xf>
    <xf numFmtId="0" fontId="20" fillId="29" borderId="6" xfId="1" applyFont="1" applyFill="1" applyBorder="1" applyAlignment="1">
      <alignment horizontal="center" vertical="center"/>
    </xf>
    <xf numFmtId="49" fontId="20" fillId="4" borderId="107" xfId="1" applyNumberFormat="1" applyFont="1" applyFill="1" applyBorder="1" applyAlignment="1">
      <alignment horizontal="center" vertical="center" wrapText="1"/>
    </xf>
    <xf numFmtId="49" fontId="20" fillId="4" borderId="100" xfId="1" applyNumberFormat="1" applyFont="1" applyFill="1" applyBorder="1" applyAlignment="1">
      <alignment horizontal="center" vertical="center"/>
    </xf>
    <xf numFmtId="49" fontId="20" fillId="4" borderId="105" xfId="1" applyNumberFormat="1" applyFont="1" applyFill="1" applyBorder="1" applyAlignment="1">
      <alignment horizontal="center" vertical="center"/>
    </xf>
    <xf numFmtId="49" fontId="20" fillId="4" borderId="109" xfId="1" applyNumberFormat="1" applyFont="1" applyFill="1" applyBorder="1" applyAlignment="1">
      <alignment horizontal="center" vertical="center"/>
    </xf>
    <xf numFmtId="49" fontId="20" fillId="4" borderId="110" xfId="1" applyNumberFormat="1" applyFont="1" applyFill="1" applyBorder="1" applyAlignment="1">
      <alignment horizontal="center" vertical="center"/>
    </xf>
    <xf numFmtId="49" fontId="20" fillId="4" borderId="111" xfId="1" applyNumberFormat="1" applyFont="1" applyFill="1" applyBorder="1" applyAlignment="1">
      <alignment horizontal="center" vertical="center"/>
    </xf>
    <xf numFmtId="0" fontId="20" fillId="4" borderId="5" xfId="1" applyFont="1" applyFill="1" applyBorder="1">
      <alignment vertical="center"/>
    </xf>
    <xf numFmtId="0" fontId="20" fillId="4" borderId="33" xfId="1" applyFont="1" applyFill="1" applyBorder="1">
      <alignment vertical="center"/>
    </xf>
    <xf numFmtId="0" fontId="20" fillId="4" borderId="7" xfId="1" applyFont="1" applyFill="1" applyBorder="1">
      <alignment vertical="center"/>
    </xf>
    <xf numFmtId="0" fontId="20" fillId="4" borderId="13" xfId="1" applyFont="1" applyFill="1" applyBorder="1">
      <alignment vertical="center"/>
    </xf>
    <xf numFmtId="0" fontId="20" fillId="4" borderId="104" xfId="1" applyFont="1" applyFill="1" applyBorder="1" applyAlignment="1">
      <alignment horizontal="left" vertical="center"/>
    </xf>
    <xf numFmtId="0" fontId="20" fillId="4" borderId="100" xfId="1" applyFont="1" applyFill="1" applyBorder="1" applyAlignment="1">
      <alignment horizontal="left" vertical="center"/>
    </xf>
    <xf numFmtId="0" fontId="20" fillId="4" borderId="106" xfId="1" applyFont="1" applyFill="1" applyBorder="1" applyAlignment="1">
      <alignment horizontal="left" vertical="center"/>
    </xf>
    <xf numFmtId="49" fontId="20" fillId="4" borderId="107" xfId="1" applyNumberFormat="1" applyFont="1" applyFill="1" applyBorder="1" applyAlignment="1">
      <alignment horizontal="center" vertical="center"/>
    </xf>
    <xf numFmtId="0" fontId="71" fillId="4" borderId="104" xfId="1" applyFont="1" applyFill="1" applyBorder="1" applyAlignment="1">
      <alignment horizontal="left" vertical="center"/>
    </xf>
    <xf numFmtId="0" fontId="71" fillId="4" borderId="100" xfId="1" applyFont="1" applyFill="1" applyBorder="1" applyAlignment="1">
      <alignment horizontal="left" vertical="center"/>
    </xf>
    <xf numFmtId="0" fontId="71" fillId="4" borderId="106" xfId="1" applyFont="1" applyFill="1" applyBorder="1" applyAlignment="1">
      <alignment horizontal="left" vertical="center"/>
    </xf>
    <xf numFmtId="0" fontId="20" fillId="4" borderId="2" xfId="1" applyFont="1" applyFill="1" applyBorder="1" applyAlignment="1">
      <alignment horizontal="center" vertical="center"/>
    </xf>
    <xf numFmtId="0" fontId="20" fillId="4" borderId="10" xfId="1" applyFont="1" applyFill="1" applyBorder="1" applyAlignment="1">
      <alignment horizontal="center" vertical="center"/>
    </xf>
    <xf numFmtId="0" fontId="70" fillId="4" borderId="42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/>
    </xf>
    <xf numFmtId="0" fontId="20" fillId="4" borderId="33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13" xfId="1" applyFont="1" applyFill="1" applyBorder="1" applyAlignment="1">
      <alignment horizontal="center" vertical="center"/>
    </xf>
    <xf numFmtId="0" fontId="20" fillId="4" borderId="89" xfId="1" applyFont="1" applyFill="1" applyBorder="1" applyAlignment="1">
      <alignment horizontal="center" vertical="center"/>
    </xf>
    <xf numFmtId="0" fontId="20" fillId="4" borderId="93" xfId="1" applyFont="1" applyFill="1" applyBorder="1" applyAlignment="1">
      <alignment horizontal="center" vertical="center"/>
    </xf>
    <xf numFmtId="0" fontId="20" fillId="4" borderId="90" xfId="1" applyFont="1" applyFill="1" applyBorder="1" applyAlignment="1">
      <alignment horizontal="center" vertical="center"/>
    </xf>
    <xf numFmtId="0" fontId="20" fillId="4" borderId="91" xfId="1" applyFont="1" applyFill="1" applyBorder="1" applyAlignment="1">
      <alignment horizontal="center" vertical="center"/>
    </xf>
    <xf numFmtId="0" fontId="20" fillId="4" borderId="91" xfId="1" applyFont="1" applyFill="1" applyBorder="1" applyAlignment="1">
      <alignment horizontal="left" vertical="center"/>
    </xf>
    <xf numFmtId="0" fontId="20" fillId="4" borderId="92" xfId="1" applyFont="1" applyFill="1" applyBorder="1" applyAlignment="1">
      <alignment horizontal="left" vertical="center"/>
    </xf>
    <xf numFmtId="0" fontId="20" fillId="4" borderId="87" xfId="1" applyFont="1" applyFill="1" applyBorder="1">
      <alignment vertical="center"/>
    </xf>
    <xf numFmtId="0" fontId="20" fillId="4" borderId="43" xfId="1" applyFont="1" applyFill="1" applyBorder="1">
      <alignment vertical="center"/>
    </xf>
    <xf numFmtId="0" fontId="20" fillId="4" borderId="88" xfId="1" applyFont="1" applyFill="1" applyBorder="1">
      <alignment vertical="center"/>
    </xf>
    <xf numFmtId="0" fontId="20" fillId="0" borderId="0" xfId="1" applyFont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horizontal="right" vertical="center" shrinkToFit="1"/>
    </xf>
    <xf numFmtId="0" fontId="34" fillId="29" borderId="11" xfId="1" applyFont="1" applyFill="1" applyBorder="1" applyAlignment="1">
      <alignment horizontal="center" vertical="center"/>
    </xf>
    <xf numFmtId="0" fontId="34" fillId="29" borderId="4" xfId="1" applyFont="1" applyFill="1" applyBorder="1" applyAlignment="1">
      <alignment horizontal="center" vertical="center"/>
    </xf>
    <xf numFmtId="0" fontId="34" fillId="29" borderId="2" xfId="1" applyFont="1" applyFill="1" applyBorder="1" applyAlignment="1">
      <alignment horizontal="center" vertical="center"/>
    </xf>
    <xf numFmtId="0" fontId="34" fillId="29" borderId="6" xfId="1" applyFont="1" applyFill="1" applyBorder="1" applyAlignment="1">
      <alignment horizontal="center" vertical="center"/>
    </xf>
    <xf numFmtId="0" fontId="20" fillId="4" borderId="49" xfId="1" applyFont="1" applyFill="1" applyBorder="1">
      <alignment vertical="center"/>
    </xf>
    <xf numFmtId="0" fontId="20" fillId="4" borderId="3" xfId="1" applyFont="1" applyFill="1" applyBorder="1">
      <alignment vertical="center"/>
    </xf>
    <xf numFmtId="0" fontId="20" fillId="4" borderId="17" xfId="1" applyFont="1" applyFill="1" applyBorder="1">
      <alignment vertical="center"/>
    </xf>
    <xf numFmtId="0" fontId="20" fillId="4" borderId="11" xfId="1" applyFont="1" applyFill="1" applyBorder="1" applyAlignment="1">
      <alignment horizontal="left" vertical="center"/>
    </xf>
    <xf numFmtId="0" fontId="20" fillId="4" borderId="3" xfId="1" applyFont="1" applyFill="1" applyBorder="1" applyAlignment="1">
      <alignment horizontal="left" vertical="center"/>
    </xf>
    <xf numFmtId="0" fontId="20" fillId="4" borderId="11" xfId="1" applyFont="1" applyFill="1" applyBorder="1">
      <alignment vertical="center"/>
    </xf>
    <xf numFmtId="0" fontId="20" fillId="4" borderId="83" xfId="1" applyFont="1" applyFill="1" applyBorder="1">
      <alignment vertical="center"/>
    </xf>
    <xf numFmtId="0" fontId="20" fillId="4" borderId="42" xfId="1" applyFont="1" applyFill="1" applyBorder="1">
      <alignment vertical="center"/>
    </xf>
    <xf numFmtId="0" fontId="20" fillId="4" borderId="84" xfId="1" applyFont="1" applyFill="1" applyBorder="1">
      <alignment vertical="center"/>
    </xf>
    <xf numFmtId="0" fontId="20" fillId="4" borderId="49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85" xfId="1" applyFont="1" applyFill="1" applyBorder="1" applyAlignment="1">
      <alignment horizontal="center" vertical="center"/>
    </xf>
    <xf numFmtId="0" fontId="33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</cellXfs>
  <cellStyles count="7">
    <cellStyle name="パーセント" xfId="3" builtinId="5"/>
    <cellStyle name="パーセント 2" xfId="6" xr:uid="{F777FCAF-E975-4BB4-8E82-33E9D48AA290}"/>
    <cellStyle name="パーセント 2 2" xfId="5" xr:uid="{404BF178-3760-4ED4-A903-AB08400872D7}"/>
    <cellStyle name="ハイパーリンク" xfId="2" builtinId="8"/>
    <cellStyle name="通貨 2" xfId="4" xr:uid="{698AF7CE-83A4-44FE-95C9-C464E623AC7C}"/>
    <cellStyle name="標準" xfId="0" builtinId="0"/>
    <cellStyle name="標準 2" xfId="1" xr:uid="{22B04B70-7A9C-4F8D-872D-5DEBFDC24783}"/>
  </cellStyles>
  <dxfs count="292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4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CE4D6"/>
      <color rgb="FFFFF2CC"/>
      <color rgb="FF000000"/>
      <color rgb="FF0563C1"/>
      <color rgb="FFBDD7EE"/>
      <color rgb="FF70AD47"/>
      <color rgb="FFFF5050"/>
      <color rgb="FFE2EFDA"/>
      <color rgb="FFFFE69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1069;&#26399;&#12305; &#29305;&#23450;&#20107;&#26989;&#25152;&#38598;&#20013;&#28187;&#31639;&#38598;&#35336;&#12471;&#12540;&#12488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24460;&#26399;&#12305; &#29305;&#23450;&#20107;&#26989;&#25152;&#38598;&#20013;&#28187;&#31639;&#38598;&#35336;&#12471;&#12540;&#12488; 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37329;&#38989;&#35373;&#2345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1654627</xdr:colOff>
      <xdr:row>2</xdr:row>
      <xdr:rowOff>348342</xdr:rowOff>
    </xdr:from>
    <xdr:to>
      <xdr:col>7</xdr:col>
      <xdr:colOff>413657</xdr:colOff>
      <xdr:row>3</xdr:row>
      <xdr:rowOff>458409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789233-294F-4E98-96D3-5D297283A49A}"/>
            </a:ext>
          </a:extLst>
        </xdr:cNvPr>
        <xdr:cNvSpPr/>
      </xdr:nvSpPr>
      <xdr:spPr>
        <a:xfrm>
          <a:off x="2431867" y="1156062"/>
          <a:ext cx="5746570" cy="66632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250371</xdr:colOff>
      <xdr:row>0</xdr:row>
      <xdr:rowOff>54429</xdr:rowOff>
    </xdr:from>
    <xdr:to>
      <xdr:col>35</xdr:col>
      <xdr:colOff>2420</xdr:colOff>
      <xdr:row>3</xdr:row>
      <xdr:rowOff>533401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492777F-FF0F-43B1-BF20-B4255B4BC0AD}"/>
            </a:ext>
          </a:extLst>
        </xdr:cNvPr>
        <xdr:cNvSpPr/>
      </xdr:nvSpPr>
      <xdr:spPr>
        <a:xfrm>
          <a:off x="24841200" y="54429"/>
          <a:ext cx="9440334" cy="183968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555173</xdr:colOff>
      <xdr:row>15</xdr:row>
      <xdr:rowOff>1</xdr:rowOff>
    </xdr:from>
    <xdr:to>
      <xdr:col>5</xdr:col>
      <xdr:colOff>1328059</xdr:colOff>
      <xdr:row>18</xdr:row>
      <xdr:rowOff>228601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46583443-C63B-4CA7-8251-AB178BDADDA4}"/>
            </a:ext>
          </a:extLst>
        </xdr:cNvPr>
        <xdr:cNvSpPr/>
      </xdr:nvSpPr>
      <xdr:spPr>
        <a:xfrm>
          <a:off x="2993573" y="5475515"/>
          <a:ext cx="2667000" cy="1175657"/>
        </a:xfrm>
        <a:prstGeom prst="wedgeRoundRectCallout">
          <a:avLst>
            <a:gd name="adj1" fmla="val -35316"/>
            <a:gd name="adj2" fmla="val -110185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・生年月日を入力すると年齢は自動で表示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65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歳未満は赤色で表示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1621971</xdr:colOff>
      <xdr:row>5</xdr:row>
      <xdr:rowOff>293914</xdr:rowOff>
    </xdr:from>
    <xdr:to>
      <xdr:col>5</xdr:col>
      <xdr:colOff>43543</xdr:colOff>
      <xdr:row>13</xdr:row>
      <xdr:rowOff>130628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33AB854-DF2B-3EDE-40DB-E8185D847A4E}"/>
            </a:ext>
          </a:extLst>
        </xdr:cNvPr>
        <xdr:cNvSpPr/>
      </xdr:nvSpPr>
      <xdr:spPr>
        <a:xfrm>
          <a:off x="2394857" y="2558143"/>
          <a:ext cx="1981200" cy="2416628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32657</xdr:colOff>
      <xdr:row>14</xdr:row>
      <xdr:rowOff>293915</xdr:rowOff>
    </xdr:from>
    <xdr:to>
      <xdr:col>3</xdr:col>
      <xdr:colOff>315686</xdr:colOff>
      <xdr:row>18</xdr:row>
      <xdr:rowOff>206830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3934D99E-BC1F-4A2C-AFFC-3D0417B8D21B}"/>
            </a:ext>
          </a:extLst>
        </xdr:cNvPr>
        <xdr:cNvSpPr/>
      </xdr:nvSpPr>
      <xdr:spPr>
        <a:xfrm>
          <a:off x="805543" y="5453744"/>
          <a:ext cx="1948543" cy="1175657"/>
        </a:xfrm>
        <a:prstGeom prst="wedgeRoundRectCallout">
          <a:avLst>
            <a:gd name="adj1" fmla="val -17254"/>
            <a:gd name="adj2" fmla="val -111111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要介護３～５は赤色で表示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283028</xdr:colOff>
      <xdr:row>9</xdr:row>
      <xdr:rowOff>0</xdr:rowOff>
    </xdr:from>
    <xdr:to>
      <xdr:col>2</xdr:col>
      <xdr:colOff>1578428</xdr:colOff>
      <xdr:row>13</xdr:row>
      <xdr:rowOff>54429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B090744-4EBA-4D49-820C-BA4BD7064199}"/>
            </a:ext>
          </a:extLst>
        </xdr:cNvPr>
        <xdr:cNvSpPr/>
      </xdr:nvSpPr>
      <xdr:spPr>
        <a:xfrm>
          <a:off x="751114" y="3581400"/>
          <a:ext cx="1600200" cy="1317172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10886</xdr:colOff>
      <xdr:row>9</xdr:row>
      <xdr:rowOff>0</xdr:rowOff>
    </xdr:from>
    <xdr:to>
      <xdr:col>8</xdr:col>
      <xdr:colOff>0</xdr:colOff>
      <xdr:row>13</xdr:row>
      <xdr:rowOff>54429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6C8BECB-D30E-4EF8-BCC1-CD7CDD7A608E}"/>
            </a:ext>
          </a:extLst>
        </xdr:cNvPr>
        <xdr:cNvSpPr/>
      </xdr:nvSpPr>
      <xdr:spPr>
        <a:xfrm>
          <a:off x="7772400" y="3581400"/>
          <a:ext cx="620486" cy="1317172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1415143</xdr:colOff>
      <xdr:row>14</xdr:row>
      <xdr:rowOff>272143</xdr:rowOff>
    </xdr:from>
    <xdr:to>
      <xdr:col>8</xdr:col>
      <xdr:colOff>261256</xdr:colOff>
      <xdr:row>18</xdr:row>
      <xdr:rowOff>185058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9083B6C1-E02B-4C4B-8366-08987AC0CC04}"/>
            </a:ext>
          </a:extLst>
        </xdr:cNvPr>
        <xdr:cNvSpPr/>
      </xdr:nvSpPr>
      <xdr:spPr>
        <a:xfrm>
          <a:off x="5747657" y="5431972"/>
          <a:ext cx="2906485" cy="1175657"/>
        </a:xfrm>
        <a:prstGeom prst="wedgeRoundRectCallout">
          <a:avLst>
            <a:gd name="adj1" fmla="val 22406"/>
            <a:gd name="adj2" fmla="val -113889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要介護３～５は赤色で表示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10885</xdr:colOff>
      <xdr:row>10</xdr:row>
      <xdr:rowOff>0</xdr:rowOff>
    </xdr:from>
    <xdr:to>
      <xdr:col>8</xdr:col>
      <xdr:colOff>674914</xdr:colOff>
      <xdr:row>13</xdr:row>
      <xdr:rowOff>32657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4BE622C-B177-4C38-BAC9-42CD9117FED6}"/>
            </a:ext>
          </a:extLst>
        </xdr:cNvPr>
        <xdr:cNvSpPr/>
      </xdr:nvSpPr>
      <xdr:spPr>
        <a:xfrm>
          <a:off x="8403771" y="3897086"/>
          <a:ext cx="664029" cy="979714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381001</xdr:colOff>
      <xdr:row>14</xdr:row>
      <xdr:rowOff>283029</xdr:rowOff>
    </xdr:from>
    <xdr:to>
      <xdr:col>10</xdr:col>
      <xdr:colOff>664028</xdr:colOff>
      <xdr:row>18</xdr:row>
      <xdr:rowOff>195944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4C62C50C-EE66-4FAA-AF77-BD0AEBE0012D}"/>
            </a:ext>
          </a:extLst>
        </xdr:cNvPr>
        <xdr:cNvSpPr/>
      </xdr:nvSpPr>
      <xdr:spPr>
        <a:xfrm>
          <a:off x="8773887" y="5442858"/>
          <a:ext cx="2296884" cy="1175657"/>
        </a:xfrm>
        <a:prstGeom prst="wedgeRoundRectCallout">
          <a:avLst>
            <a:gd name="adj1" fmla="val -44261"/>
            <a:gd name="adj2" fmla="val -109259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2,3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割、みなし</a:t>
          </a: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号は赤色で表示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1502228</xdr:colOff>
      <xdr:row>5</xdr:row>
      <xdr:rowOff>250372</xdr:rowOff>
    </xdr:from>
    <xdr:to>
      <xdr:col>12</xdr:col>
      <xdr:colOff>21771</xdr:colOff>
      <xdr:row>13</xdr:row>
      <xdr:rowOff>54428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5EC88E06-BCA0-4ACC-85C1-741EE723E93D}"/>
            </a:ext>
          </a:extLst>
        </xdr:cNvPr>
        <xdr:cNvSpPr/>
      </xdr:nvSpPr>
      <xdr:spPr>
        <a:xfrm>
          <a:off x="11908971" y="2514601"/>
          <a:ext cx="1186543" cy="2383970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32658</xdr:colOff>
      <xdr:row>5</xdr:row>
      <xdr:rowOff>315685</xdr:rowOff>
    </xdr:from>
    <xdr:to>
      <xdr:col>14</xdr:col>
      <xdr:colOff>1262743</xdr:colOff>
      <xdr:row>12</xdr:row>
      <xdr:rowOff>283028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C4EAD9EC-34ED-462D-B606-EDB11599A989}"/>
            </a:ext>
          </a:extLst>
        </xdr:cNvPr>
        <xdr:cNvSpPr/>
      </xdr:nvSpPr>
      <xdr:spPr>
        <a:xfrm>
          <a:off x="15196458" y="2579914"/>
          <a:ext cx="1230085" cy="2231571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21772</xdr:colOff>
      <xdr:row>5</xdr:row>
      <xdr:rowOff>283027</xdr:rowOff>
    </xdr:from>
    <xdr:to>
      <xdr:col>13</xdr:col>
      <xdr:colOff>1034143</xdr:colOff>
      <xdr:row>12</xdr:row>
      <xdr:rowOff>250370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BB4403E-5B26-4D0C-9D81-449F3515F975}"/>
            </a:ext>
          </a:extLst>
        </xdr:cNvPr>
        <xdr:cNvSpPr/>
      </xdr:nvSpPr>
      <xdr:spPr>
        <a:xfrm>
          <a:off x="13095515" y="2547256"/>
          <a:ext cx="2057399" cy="2231571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707572</xdr:colOff>
      <xdr:row>14</xdr:row>
      <xdr:rowOff>272144</xdr:rowOff>
    </xdr:from>
    <xdr:to>
      <xdr:col>12</xdr:col>
      <xdr:colOff>337456</xdr:colOff>
      <xdr:row>18</xdr:row>
      <xdr:rowOff>185059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F23A8BF-AEB6-4528-8300-63E905A4634B}"/>
            </a:ext>
          </a:extLst>
        </xdr:cNvPr>
        <xdr:cNvSpPr/>
      </xdr:nvSpPr>
      <xdr:spPr>
        <a:xfrm>
          <a:off x="11114315" y="5431973"/>
          <a:ext cx="2296884" cy="1175657"/>
        </a:xfrm>
        <a:prstGeom prst="wedgeRoundRectCallout">
          <a:avLst>
            <a:gd name="adj1" fmla="val -10612"/>
            <a:gd name="adj2" fmla="val -117592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来月申請：青色</a:t>
          </a: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今月申請：黄色</a:t>
          </a: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先月申請：赤色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14</xdr:col>
      <xdr:colOff>598714</xdr:colOff>
      <xdr:row>15</xdr:row>
      <xdr:rowOff>2</xdr:rowOff>
    </xdr:from>
    <xdr:to>
      <xdr:col>17</xdr:col>
      <xdr:colOff>370112</xdr:colOff>
      <xdr:row>18</xdr:row>
      <xdr:rowOff>228602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6D400589-E6C3-4981-8503-605801643DE9}"/>
            </a:ext>
          </a:extLst>
        </xdr:cNvPr>
        <xdr:cNvSpPr/>
      </xdr:nvSpPr>
      <xdr:spPr>
        <a:xfrm>
          <a:off x="15762514" y="5475516"/>
          <a:ext cx="2296884" cy="1175657"/>
        </a:xfrm>
        <a:prstGeom prst="wedgeRoundRectCallout">
          <a:avLst>
            <a:gd name="adj1" fmla="val -20091"/>
            <a:gd name="adj2" fmla="val -114814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来月更新：青色</a:t>
          </a: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今月更新：黄色</a:t>
          </a: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先月更新：赤色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12</xdr:col>
      <xdr:colOff>391886</xdr:colOff>
      <xdr:row>14</xdr:row>
      <xdr:rowOff>293916</xdr:rowOff>
    </xdr:from>
    <xdr:to>
      <xdr:col>14</xdr:col>
      <xdr:colOff>402771</xdr:colOff>
      <xdr:row>18</xdr:row>
      <xdr:rowOff>206831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44422AE5-CAB6-49AF-A3F9-A9E31E84BB30}"/>
            </a:ext>
          </a:extLst>
        </xdr:cNvPr>
        <xdr:cNvSpPr/>
      </xdr:nvSpPr>
      <xdr:spPr>
        <a:xfrm>
          <a:off x="13465629" y="5453745"/>
          <a:ext cx="2100942" cy="1175657"/>
        </a:xfrm>
        <a:prstGeom prst="wedgeRoundRectCallout">
          <a:avLst>
            <a:gd name="adj1" fmla="val -10612"/>
            <a:gd name="adj2" fmla="val -117592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選択した加算は「売上表」に反映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32658</xdr:colOff>
      <xdr:row>0</xdr:row>
      <xdr:rowOff>370114</xdr:rowOff>
    </xdr:from>
    <xdr:to>
      <xdr:col>18</xdr:col>
      <xdr:colOff>500743</xdr:colOff>
      <xdr:row>3</xdr:row>
      <xdr:rowOff>511630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ADC0B83-8A89-4670-9026-26B733524D12}"/>
            </a:ext>
          </a:extLst>
        </xdr:cNvPr>
        <xdr:cNvSpPr/>
      </xdr:nvSpPr>
      <xdr:spPr>
        <a:xfrm>
          <a:off x="15196458" y="370114"/>
          <a:ext cx="3537856" cy="1502230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478972</xdr:colOff>
      <xdr:row>2</xdr:row>
      <xdr:rowOff>337460</xdr:rowOff>
    </xdr:from>
    <xdr:to>
      <xdr:col>12</xdr:col>
      <xdr:colOff>1023256</xdr:colOff>
      <xdr:row>5</xdr:row>
      <xdr:rowOff>54431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693A5F6A-944E-42AA-9C63-E098AB8A4D50}"/>
            </a:ext>
          </a:extLst>
        </xdr:cNvPr>
        <xdr:cNvSpPr/>
      </xdr:nvSpPr>
      <xdr:spPr>
        <a:xfrm>
          <a:off x="8240486" y="1143003"/>
          <a:ext cx="5856513" cy="1175657"/>
        </a:xfrm>
        <a:prstGeom prst="wedgeRoundRectCallout">
          <a:avLst>
            <a:gd name="adj1" fmla="val 74365"/>
            <a:gd name="adj2" fmla="val -54629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件数：利用者氏名の件数を反映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8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実施（記録）済み：「モニタリング記録」の◯を反映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残り件数：「件数」</a:t>
          </a: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「実施済み」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altLang="ja-JP" sz="18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8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有料版のみ</a:t>
          </a:r>
          <a:endParaRPr lang="en-US" altLang="ja-JP" sz="1800" b="0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18</xdr:col>
      <xdr:colOff>533401</xdr:colOff>
      <xdr:row>2</xdr:row>
      <xdr:rowOff>97974</xdr:rowOff>
    </xdr:from>
    <xdr:to>
      <xdr:col>21</xdr:col>
      <xdr:colOff>152400</xdr:colOff>
      <xdr:row>4</xdr:row>
      <xdr:rowOff>163288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68211333-5F30-42DD-8930-95FFDC393545}"/>
            </a:ext>
          </a:extLst>
        </xdr:cNvPr>
        <xdr:cNvSpPr/>
      </xdr:nvSpPr>
      <xdr:spPr>
        <a:xfrm>
          <a:off x="18766972" y="903517"/>
          <a:ext cx="2100942" cy="1175657"/>
        </a:xfrm>
        <a:prstGeom prst="wedgeRoundRectCallout">
          <a:avLst>
            <a:gd name="adj1" fmla="val 22031"/>
            <a:gd name="adj2" fmla="val 76852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訪問介護の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合計数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</xdr:colOff>
      <xdr:row>4</xdr:row>
      <xdr:rowOff>293913</xdr:rowOff>
    </xdr:from>
    <xdr:to>
      <xdr:col>21</xdr:col>
      <xdr:colOff>1</xdr:colOff>
      <xdr:row>6</xdr:row>
      <xdr:rowOff>43543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92CF3E22-D8A9-4D07-A517-59325CEC6DEE}"/>
            </a:ext>
          </a:extLst>
        </xdr:cNvPr>
        <xdr:cNvSpPr/>
      </xdr:nvSpPr>
      <xdr:spPr>
        <a:xfrm>
          <a:off x="19746687" y="2209799"/>
          <a:ext cx="968828" cy="468087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21773</xdr:colOff>
      <xdr:row>4</xdr:row>
      <xdr:rowOff>293913</xdr:rowOff>
    </xdr:from>
    <xdr:to>
      <xdr:col>22</xdr:col>
      <xdr:colOff>21772</xdr:colOff>
      <xdr:row>6</xdr:row>
      <xdr:rowOff>43543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FB8CA8D7-E04E-4779-9BCC-21230BC1AE3E}"/>
            </a:ext>
          </a:extLst>
        </xdr:cNvPr>
        <xdr:cNvSpPr/>
      </xdr:nvSpPr>
      <xdr:spPr>
        <a:xfrm>
          <a:off x="20737287" y="2209799"/>
          <a:ext cx="968828" cy="468087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163285</xdr:colOff>
      <xdr:row>2</xdr:row>
      <xdr:rowOff>119745</xdr:rowOff>
    </xdr:from>
    <xdr:to>
      <xdr:col>25</xdr:col>
      <xdr:colOff>87085</xdr:colOff>
      <xdr:row>4</xdr:row>
      <xdr:rowOff>185059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CD2096CC-3348-42A7-985A-0C429224689E}"/>
            </a:ext>
          </a:extLst>
        </xdr:cNvPr>
        <xdr:cNvSpPr/>
      </xdr:nvSpPr>
      <xdr:spPr>
        <a:xfrm>
          <a:off x="20878799" y="925288"/>
          <a:ext cx="3799115" cy="1175657"/>
        </a:xfrm>
        <a:prstGeom prst="wedgeRoundRectCallout">
          <a:avLst>
            <a:gd name="adj1" fmla="val -34446"/>
            <a:gd name="adj2" fmla="val 68519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訪問介護の利用割合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訪問介護の合計数</a:t>
          </a: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要介護の件数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</xdr:colOff>
      <xdr:row>6</xdr:row>
      <xdr:rowOff>43542</xdr:rowOff>
    </xdr:from>
    <xdr:to>
      <xdr:col>21</xdr:col>
      <xdr:colOff>1</xdr:colOff>
      <xdr:row>13</xdr:row>
      <xdr:rowOff>87085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B7FD39F9-C84A-4245-99E9-76CC3DBCAE66}"/>
            </a:ext>
          </a:extLst>
        </xdr:cNvPr>
        <xdr:cNvSpPr/>
      </xdr:nvSpPr>
      <xdr:spPr>
        <a:xfrm>
          <a:off x="19746687" y="2677885"/>
          <a:ext cx="968828" cy="2253343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435428</xdr:colOff>
      <xdr:row>15</xdr:row>
      <xdr:rowOff>43545</xdr:rowOff>
    </xdr:from>
    <xdr:to>
      <xdr:col>21</xdr:col>
      <xdr:colOff>250369</xdr:colOff>
      <xdr:row>18</xdr:row>
      <xdr:rowOff>272145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CE129200-4184-4EE9-8FAC-47537245E25B}"/>
            </a:ext>
          </a:extLst>
        </xdr:cNvPr>
        <xdr:cNvSpPr/>
      </xdr:nvSpPr>
      <xdr:spPr>
        <a:xfrm>
          <a:off x="18668999" y="5519059"/>
          <a:ext cx="2296884" cy="1175657"/>
        </a:xfrm>
        <a:prstGeom prst="wedgeRoundRectCallout">
          <a:avLst>
            <a:gd name="adj1" fmla="val 14980"/>
            <a:gd name="adj2" fmla="val -124073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最大値は黄色で表示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21</xdr:col>
      <xdr:colOff>21773</xdr:colOff>
      <xdr:row>6</xdr:row>
      <xdr:rowOff>43542</xdr:rowOff>
    </xdr:from>
    <xdr:to>
      <xdr:col>22</xdr:col>
      <xdr:colOff>21772</xdr:colOff>
      <xdr:row>13</xdr:row>
      <xdr:rowOff>87085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6E527A21-7357-4607-9680-5B7A79401877}"/>
            </a:ext>
          </a:extLst>
        </xdr:cNvPr>
        <xdr:cNvSpPr/>
      </xdr:nvSpPr>
      <xdr:spPr>
        <a:xfrm>
          <a:off x="20737287" y="2677885"/>
          <a:ext cx="968828" cy="2253343"/>
        </a:xfrm>
        <a:prstGeom prst="roundRect">
          <a:avLst/>
        </a:prstGeom>
        <a:noFill/>
        <a:ln w="28575">
          <a:solidFill>
            <a:srgbClr val="FF5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348341</xdr:colOff>
      <xdr:row>15</xdr:row>
      <xdr:rowOff>54430</xdr:rowOff>
    </xdr:from>
    <xdr:to>
      <xdr:col>26</xdr:col>
      <xdr:colOff>217714</xdr:colOff>
      <xdr:row>18</xdr:row>
      <xdr:rowOff>283030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65C6FD32-9019-41AD-85A6-816FD99F2BCD}"/>
            </a:ext>
          </a:extLst>
        </xdr:cNvPr>
        <xdr:cNvSpPr/>
      </xdr:nvSpPr>
      <xdr:spPr>
        <a:xfrm>
          <a:off x="21063855" y="5529944"/>
          <a:ext cx="4713516" cy="1175657"/>
        </a:xfrm>
        <a:prstGeom prst="wedgeRoundRectCallout">
          <a:avLst>
            <a:gd name="adj1" fmla="val -39996"/>
            <a:gd name="adj2" fmla="val -112962"/>
            <a:gd name="adj3" fmla="val 16667"/>
          </a:avLst>
        </a:prstGeom>
        <a:solidFill>
          <a:srgbClr val="FFFF00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 anchor="ctr"/>
        <a:lstStyle/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サービス事業所の利用割合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サービス事業所の件数</a:t>
          </a:r>
          <a:r>
            <a:rPr lang="en-US" altLang="ja-JP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lang="ja-JP" altLang="en-US" sz="1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訪問介護の合計数</a:t>
          </a:r>
          <a:endParaRPr lang="en-US" altLang="ja-JP" sz="18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endParaRPr lang="en-US" altLang="ja-JP" sz="1800" b="0" strike="noStrike" spc="-1">
            <a:solidFill>
              <a:srgbClr val="FF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3075652</xdr:colOff>
      <xdr:row>21</xdr:row>
      <xdr:rowOff>75581</xdr:rowOff>
    </xdr:from>
    <xdr:to>
      <xdr:col>3</xdr:col>
      <xdr:colOff>0</xdr:colOff>
      <xdr:row>23</xdr:row>
      <xdr:rowOff>115186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A0D1D6-AD47-4E50-8622-CAE3326AFB5A}"/>
            </a:ext>
          </a:extLst>
        </xdr:cNvPr>
        <xdr:cNvSpPr/>
      </xdr:nvSpPr>
      <xdr:spPr>
        <a:xfrm>
          <a:off x="3075652" y="5569069"/>
          <a:ext cx="5013953" cy="376303"/>
        </a:xfrm>
        <a:prstGeom prst="wedgeRectCallout">
          <a:avLst>
            <a:gd name="adj1" fmla="val -44719"/>
            <a:gd name="adj2" fmla="val -8135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ドロップダウンリストから、特定事業所加算（</a:t>
          </a:r>
          <a:r>
            <a:rPr kumimoji="1" lang="en-US" altLang="ja-JP" sz="1200"/>
            <a:t>Ⅰ</a:t>
          </a:r>
          <a:r>
            <a:rPr kumimoji="1" lang="ja-JP" altLang="en-US" sz="1200"/>
            <a:t>）～（</a:t>
          </a:r>
          <a:r>
            <a:rPr kumimoji="1" lang="en-US" altLang="ja-JP" sz="1200"/>
            <a:t>A</a:t>
          </a:r>
          <a:r>
            <a:rPr kumimoji="1" lang="ja-JP" altLang="en-US" sz="1200"/>
            <a:t>）を選択</a:t>
          </a:r>
          <a:endParaRPr kumimoji="1" lang="en-US" altLang="ja-JP" sz="1200"/>
        </a:p>
      </xdr:txBody>
    </xdr:sp>
    <xdr:clientData/>
  </xdr:twoCellAnchor>
  <xdr:twoCellAnchor>
    <xdr:from>
      <xdr:col>4</xdr:col>
      <xdr:colOff>103911</xdr:colOff>
      <xdr:row>3</xdr:row>
      <xdr:rowOff>95249</xdr:rowOff>
    </xdr:from>
    <xdr:to>
      <xdr:col>12</xdr:col>
      <xdr:colOff>233796</xdr:colOff>
      <xdr:row>13</xdr:row>
      <xdr:rowOff>77931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A480ED3-15E3-4032-9A09-5A96825049AD}"/>
            </a:ext>
          </a:extLst>
        </xdr:cNvPr>
        <xdr:cNvSpPr/>
      </xdr:nvSpPr>
      <xdr:spPr>
        <a:xfrm>
          <a:off x="9741479" y="770658"/>
          <a:ext cx="5463885" cy="269297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　</a:t>
          </a:r>
          <a:r>
            <a:rPr kumimoji="1" lang="ja-JP" altLang="en-US" sz="2000">
              <a:solidFill>
                <a:schemeClr val="tx1"/>
              </a:solidFill>
            </a:rPr>
            <a:t>こちらに入力した金額が各月の売上表に反映されます。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en-US" altLang="ja-JP" sz="2000">
              <a:solidFill>
                <a:schemeClr val="tx1"/>
              </a:solidFill>
            </a:rPr>
            <a:t>【</a:t>
          </a:r>
          <a:r>
            <a:rPr kumimoji="1" lang="ja-JP" altLang="en-US" sz="2000">
              <a:solidFill>
                <a:schemeClr val="tx1"/>
              </a:solidFill>
            </a:rPr>
            <a:t>初期設定</a:t>
          </a:r>
          <a:r>
            <a:rPr kumimoji="1" lang="en-US" altLang="ja-JP" sz="20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・介護報酬：</a:t>
          </a:r>
          <a:r>
            <a:rPr kumimoji="1" lang="en-US" altLang="ja-JP" sz="2000">
              <a:solidFill>
                <a:schemeClr val="tx1"/>
              </a:solidFill>
            </a:rPr>
            <a:t>1</a:t>
          </a:r>
          <a:r>
            <a:rPr kumimoji="1" lang="ja-JP" altLang="en-US" sz="2000">
              <a:solidFill>
                <a:schemeClr val="tx1"/>
              </a:solidFill>
            </a:rPr>
            <a:t>単位</a:t>
          </a:r>
          <a:r>
            <a:rPr kumimoji="1" lang="en-US" altLang="ja-JP" sz="2000">
              <a:solidFill>
                <a:schemeClr val="tx1"/>
              </a:solidFill>
            </a:rPr>
            <a:t>10</a:t>
          </a:r>
          <a:r>
            <a:rPr kumimoji="1" lang="ja-JP" altLang="en-US" sz="2000">
              <a:solidFill>
                <a:schemeClr val="tx1"/>
              </a:solidFill>
            </a:rPr>
            <a:t>円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・認定調査委託料：</a:t>
          </a:r>
          <a:r>
            <a:rPr kumimoji="1" lang="en-US" altLang="ja-JP" sz="2000">
              <a:solidFill>
                <a:schemeClr val="tx1"/>
              </a:solidFill>
            </a:rPr>
            <a:t>1</a:t>
          </a:r>
          <a:r>
            <a:rPr kumimoji="1" lang="ja-JP" altLang="en-US" sz="2000">
              <a:solidFill>
                <a:schemeClr val="tx1"/>
              </a:solidFill>
            </a:rPr>
            <a:t>件</a:t>
          </a:r>
          <a:r>
            <a:rPr kumimoji="1" lang="en-US" altLang="ja-JP" sz="2000">
              <a:solidFill>
                <a:schemeClr val="tx1"/>
              </a:solidFill>
            </a:rPr>
            <a:t>4,400</a:t>
          </a:r>
          <a:r>
            <a:rPr kumimoji="1" lang="ja-JP" altLang="en-US" sz="20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4</xdr:col>
      <xdr:colOff>372341</xdr:colOff>
      <xdr:row>1</xdr:row>
      <xdr:rowOff>43296</xdr:rowOff>
    </xdr:from>
    <xdr:to>
      <xdr:col>12</xdr:col>
      <xdr:colOff>484909</xdr:colOff>
      <xdr:row>3</xdr:row>
      <xdr:rowOff>25977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A5B1C6-2B65-7A21-8034-FF06A8D8FDEF}"/>
            </a:ext>
          </a:extLst>
        </xdr:cNvPr>
        <xdr:cNvSpPr/>
      </xdr:nvSpPr>
      <xdr:spPr>
        <a:xfrm>
          <a:off x="10009909" y="173182"/>
          <a:ext cx="5446568" cy="52820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こちらはサンプル版のため、各シートにロックがされています。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65313</xdr:colOff>
      <xdr:row>2</xdr:row>
      <xdr:rowOff>108856</xdr:rowOff>
    </xdr:from>
    <xdr:to>
      <xdr:col>10</xdr:col>
      <xdr:colOff>478972</xdr:colOff>
      <xdr:row>3</xdr:row>
      <xdr:rowOff>218923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600827-9AA0-4169-8A27-24A456357E25}"/>
            </a:ext>
          </a:extLst>
        </xdr:cNvPr>
        <xdr:cNvSpPr/>
      </xdr:nvSpPr>
      <xdr:spPr>
        <a:xfrm>
          <a:off x="4855027" y="914399"/>
          <a:ext cx="5257802" cy="66523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前期</a:t>
          </a:r>
          <a:r>
            <a:rPr kumimoji="1" lang="en-US" altLang="ja-JP" sz="2000"/>
            <a:t>】</a:t>
          </a:r>
          <a:r>
            <a:rPr kumimoji="1" lang="ja-JP" altLang="en-US" sz="2000"/>
            <a:t>特定事業所集中減算集計シート</a:t>
          </a:r>
          <a:endParaRPr kumimoji="1" lang="en-US" altLang="ja-JP" sz="2000"/>
        </a:p>
        <a:p>
          <a:pPr algn="ctr"/>
          <a:endParaRPr kumimoji="1" lang="en-US" altLang="ja-JP" sz="2000"/>
        </a:p>
        <a:p>
          <a:pPr algn="ctr"/>
          <a:endParaRPr kumimoji="1" lang="ja-JP" altLang="en-US" sz="2000"/>
        </a:p>
      </xdr:txBody>
    </xdr:sp>
    <xdr:clientData/>
  </xdr:twoCellAnchor>
  <xdr:twoCellAnchor>
    <xdr:from>
      <xdr:col>10</xdr:col>
      <xdr:colOff>511628</xdr:colOff>
      <xdr:row>0</xdr:row>
      <xdr:rowOff>21772</xdr:rowOff>
    </xdr:from>
    <xdr:to>
      <xdr:col>17</xdr:col>
      <xdr:colOff>391885</xdr:colOff>
      <xdr:row>3</xdr:row>
      <xdr:rowOff>500744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3AD8BE7-B70C-445B-84CC-A3B6AB753944}"/>
            </a:ext>
          </a:extLst>
        </xdr:cNvPr>
        <xdr:cNvSpPr/>
      </xdr:nvSpPr>
      <xdr:spPr>
        <a:xfrm>
          <a:off x="10145485" y="21772"/>
          <a:ext cx="6662057" cy="183968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221612</xdr:colOff>
      <xdr:row>2</xdr:row>
      <xdr:rowOff>348342</xdr:rowOff>
    </xdr:from>
    <xdr:to>
      <xdr:col>7</xdr:col>
      <xdr:colOff>652493</xdr:colOff>
      <xdr:row>3</xdr:row>
      <xdr:rowOff>458409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D0CD43-44C6-49D0-9501-8E704E3B61E0}"/>
            </a:ext>
          </a:extLst>
        </xdr:cNvPr>
        <xdr:cNvSpPr/>
      </xdr:nvSpPr>
      <xdr:spPr>
        <a:xfrm>
          <a:off x="2678209" y="1167208"/>
          <a:ext cx="5742135" cy="6673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73742</xdr:colOff>
      <xdr:row>0</xdr:row>
      <xdr:rowOff>36871</xdr:rowOff>
    </xdr:from>
    <xdr:to>
      <xdr:col>27</xdr:col>
      <xdr:colOff>565354</xdr:colOff>
      <xdr:row>3</xdr:row>
      <xdr:rowOff>515843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1FD52E0-F0A5-4868-8883-827D9ECD7DD0}"/>
            </a:ext>
          </a:extLst>
        </xdr:cNvPr>
        <xdr:cNvSpPr/>
      </xdr:nvSpPr>
      <xdr:spPr>
        <a:xfrm>
          <a:off x="20500258" y="36871"/>
          <a:ext cx="6378677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43793</xdr:colOff>
      <xdr:row>23</xdr:row>
      <xdr:rowOff>96344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DDD94D0-D314-4287-8BC7-8463E52C7FDF}"/>
            </a:ext>
          </a:extLst>
        </xdr:cNvPr>
        <xdr:cNvSpPr/>
      </xdr:nvSpPr>
      <xdr:spPr>
        <a:xfrm>
          <a:off x="9082690" y="4528207"/>
          <a:ext cx="3801241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1654628</xdr:colOff>
      <xdr:row>2</xdr:row>
      <xdr:rowOff>402772</xdr:rowOff>
    </xdr:from>
    <xdr:to>
      <xdr:col>7</xdr:col>
      <xdr:colOff>413658</xdr:colOff>
      <xdr:row>3</xdr:row>
      <xdr:rowOff>512839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BDD55B-7750-43FB-9E37-434494FC2FAD}"/>
            </a:ext>
          </a:extLst>
        </xdr:cNvPr>
        <xdr:cNvSpPr/>
      </xdr:nvSpPr>
      <xdr:spPr>
        <a:xfrm>
          <a:off x="2428918" y="1213933"/>
          <a:ext cx="5739934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98322</xdr:colOff>
      <xdr:row>0</xdr:row>
      <xdr:rowOff>36871</xdr:rowOff>
    </xdr:from>
    <xdr:to>
      <xdr:col>27</xdr:col>
      <xdr:colOff>700548</xdr:colOff>
      <xdr:row>3</xdr:row>
      <xdr:rowOff>515843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077C0EA-659D-4B18-AABB-23E17A64E77D}"/>
            </a:ext>
          </a:extLst>
        </xdr:cNvPr>
        <xdr:cNvSpPr/>
      </xdr:nvSpPr>
      <xdr:spPr>
        <a:xfrm>
          <a:off x="20524838" y="36871"/>
          <a:ext cx="6489291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52552</xdr:colOff>
      <xdr:row>23</xdr:row>
      <xdr:rowOff>96344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2E0B703-C40B-4FAF-B4D8-E9B5572A439F}"/>
            </a:ext>
          </a:extLst>
        </xdr:cNvPr>
        <xdr:cNvSpPr/>
      </xdr:nvSpPr>
      <xdr:spPr>
        <a:xfrm>
          <a:off x="9082690" y="4528207"/>
          <a:ext cx="3810000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</xdr:colOff>
      <xdr:row>2</xdr:row>
      <xdr:rowOff>402772</xdr:rowOff>
    </xdr:from>
    <xdr:to>
      <xdr:col>7</xdr:col>
      <xdr:colOff>602224</xdr:colOff>
      <xdr:row>3</xdr:row>
      <xdr:rowOff>512839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909B7-569C-4F4D-8013-0B9B3E78A653}"/>
            </a:ext>
          </a:extLst>
        </xdr:cNvPr>
        <xdr:cNvSpPr/>
      </xdr:nvSpPr>
      <xdr:spPr>
        <a:xfrm>
          <a:off x="2456659" y="1213933"/>
          <a:ext cx="5900759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2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前期</a:t>
          </a:r>
          <a:r>
            <a:rPr kumimoji="1" lang="en-US" altLang="ja-JP" sz="2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1" lang="ja-JP" altLang="ja-JP" sz="2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特定事業所集中減算集計シート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49162</xdr:colOff>
      <xdr:row>0</xdr:row>
      <xdr:rowOff>49161</xdr:rowOff>
    </xdr:from>
    <xdr:to>
      <xdr:col>27</xdr:col>
      <xdr:colOff>712839</xdr:colOff>
      <xdr:row>3</xdr:row>
      <xdr:rowOff>528133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5EB7A04-AF98-4A35-A3A6-DE0A95B6A780}"/>
            </a:ext>
          </a:extLst>
        </xdr:cNvPr>
        <xdr:cNvSpPr/>
      </xdr:nvSpPr>
      <xdr:spPr>
        <a:xfrm>
          <a:off x="20475678" y="49161"/>
          <a:ext cx="6550742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8759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450DFA4-4981-477F-A9D8-129C3C5820BF}"/>
            </a:ext>
          </a:extLst>
        </xdr:cNvPr>
        <xdr:cNvSpPr/>
      </xdr:nvSpPr>
      <xdr:spPr>
        <a:xfrm>
          <a:off x="9082690" y="4528207"/>
          <a:ext cx="3766207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413657</xdr:rowOff>
    </xdr:from>
    <xdr:to>
      <xdr:col>7</xdr:col>
      <xdr:colOff>626806</xdr:colOff>
      <xdr:row>3</xdr:row>
      <xdr:rowOff>523724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E2085F-DA3C-438E-B276-72A3E9A9DAC7}"/>
            </a:ext>
          </a:extLst>
        </xdr:cNvPr>
        <xdr:cNvSpPr/>
      </xdr:nvSpPr>
      <xdr:spPr>
        <a:xfrm>
          <a:off x="2445774" y="1224818"/>
          <a:ext cx="5936226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172064</xdr:colOff>
      <xdr:row>0</xdr:row>
      <xdr:rowOff>49162</xdr:rowOff>
    </xdr:from>
    <xdr:to>
      <xdr:col>27</xdr:col>
      <xdr:colOff>762000</xdr:colOff>
      <xdr:row>3</xdr:row>
      <xdr:rowOff>528134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8EAB43A-9421-438A-99D4-04E1805B17CD}"/>
            </a:ext>
          </a:extLst>
        </xdr:cNvPr>
        <xdr:cNvSpPr/>
      </xdr:nvSpPr>
      <xdr:spPr>
        <a:xfrm>
          <a:off x="20598580" y="49162"/>
          <a:ext cx="6477001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7C0BB4F-A2C4-4363-A993-9BA77419C173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1671483</xdr:colOff>
      <xdr:row>2</xdr:row>
      <xdr:rowOff>348343</xdr:rowOff>
    </xdr:from>
    <xdr:to>
      <xdr:col>7</xdr:col>
      <xdr:colOff>528482</xdr:colOff>
      <xdr:row>3</xdr:row>
      <xdr:rowOff>458410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655750-BB0F-4FDA-A7C3-2F4EB56C7A51}"/>
            </a:ext>
          </a:extLst>
        </xdr:cNvPr>
        <xdr:cNvSpPr/>
      </xdr:nvSpPr>
      <xdr:spPr>
        <a:xfrm>
          <a:off x="2445773" y="1159504"/>
          <a:ext cx="5837903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49161</xdr:colOff>
      <xdr:row>0</xdr:row>
      <xdr:rowOff>36871</xdr:rowOff>
    </xdr:from>
    <xdr:to>
      <xdr:col>27</xdr:col>
      <xdr:colOff>749710</xdr:colOff>
      <xdr:row>3</xdr:row>
      <xdr:rowOff>515843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4E1A3C-DE32-4C1C-9F7F-CF847B116E9F}"/>
            </a:ext>
          </a:extLst>
        </xdr:cNvPr>
        <xdr:cNvSpPr/>
      </xdr:nvSpPr>
      <xdr:spPr>
        <a:xfrm>
          <a:off x="20475677" y="36871"/>
          <a:ext cx="6587614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75DFC00-EB64-4541-AAE7-F7A75F8C25DD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73742</xdr:colOff>
      <xdr:row>0</xdr:row>
      <xdr:rowOff>49161</xdr:rowOff>
    </xdr:from>
    <xdr:to>
      <xdr:col>27</xdr:col>
      <xdr:colOff>860322</xdr:colOff>
      <xdr:row>3</xdr:row>
      <xdr:rowOff>528133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63EB58F-9124-4424-8D0D-CA6D5359400E}"/>
            </a:ext>
          </a:extLst>
        </xdr:cNvPr>
        <xdr:cNvSpPr/>
      </xdr:nvSpPr>
      <xdr:spPr>
        <a:xfrm>
          <a:off x="20500258" y="49161"/>
          <a:ext cx="6673645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193343</xdr:colOff>
      <xdr:row>2</xdr:row>
      <xdr:rowOff>250209</xdr:rowOff>
    </xdr:from>
    <xdr:to>
      <xdr:col>7</xdr:col>
      <xdr:colOff>649489</xdr:colOff>
      <xdr:row>3</xdr:row>
      <xdr:rowOff>360276</xdr:rowOff>
    </xdr:to>
    <xdr:sp macro="" textlink="">
      <xdr:nvSpPr>
        <xdr:cNvPr id="6" name="四角形: 角を丸くする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95ED5-88F9-4652-95F0-F37E2BCC48E7}"/>
            </a:ext>
          </a:extLst>
        </xdr:cNvPr>
        <xdr:cNvSpPr/>
      </xdr:nvSpPr>
      <xdr:spPr>
        <a:xfrm>
          <a:off x="2649940" y="1069075"/>
          <a:ext cx="5767400" cy="6673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70F9E00-729E-4DD3-ADAF-B4C37BD521FE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2</xdr:row>
      <xdr:rowOff>402771</xdr:rowOff>
    </xdr:from>
    <xdr:to>
      <xdr:col>7</xdr:col>
      <xdr:colOff>467032</xdr:colOff>
      <xdr:row>3</xdr:row>
      <xdr:rowOff>512838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34873-01F8-4CBD-B4FC-5819BD00BE04}"/>
            </a:ext>
          </a:extLst>
        </xdr:cNvPr>
        <xdr:cNvSpPr/>
      </xdr:nvSpPr>
      <xdr:spPr>
        <a:xfrm>
          <a:off x="2456660" y="1213932"/>
          <a:ext cx="5765566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86032</xdr:colOff>
      <xdr:row>0</xdr:row>
      <xdr:rowOff>36871</xdr:rowOff>
    </xdr:from>
    <xdr:to>
      <xdr:col>27</xdr:col>
      <xdr:colOff>848032</xdr:colOff>
      <xdr:row>3</xdr:row>
      <xdr:rowOff>515843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5E1AD1C-FDB0-44E2-A8C6-B61DAAD600FA}"/>
            </a:ext>
          </a:extLst>
        </xdr:cNvPr>
        <xdr:cNvSpPr/>
      </xdr:nvSpPr>
      <xdr:spPr>
        <a:xfrm>
          <a:off x="20512548" y="36871"/>
          <a:ext cx="6649065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AB9FC6B-66F6-41AA-BF25-FB9350AE02DD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1671483</xdr:colOff>
      <xdr:row>2</xdr:row>
      <xdr:rowOff>370115</xdr:rowOff>
    </xdr:from>
    <xdr:to>
      <xdr:col>7</xdr:col>
      <xdr:colOff>503902</xdr:colOff>
      <xdr:row>3</xdr:row>
      <xdr:rowOff>480182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2AA684-85F8-43FC-9A22-90334126780F}"/>
            </a:ext>
          </a:extLst>
        </xdr:cNvPr>
        <xdr:cNvSpPr/>
      </xdr:nvSpPr>
      <xdr:spPr>
        <a:xfrm>
          <a:off x="2445773" y="1181276"/>
          <a:ext cx="5813323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98322</xdr:colOff>
      <xdr:row>0</xdr:row>
      <xdr:rowOff>36871</xdr:rowOff>
    </xdr:from>
    <xdr:to>
      <xdr:col>27</xdr:col>
      <xdr:colOff>786580</xdr:colOff>
      <xdr:row>3</xdr:row>
      <xdr:rowOff>515843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5CB7252-B364-4E77-BD9B-283572D7AB82}"/>
            </a:ext>
          </a:extLst>
        </xdr:cNvPr>
        <xdr:cNvSpPr/>
      </xdr:nvSpPr>
      <xdr:spPr>
        <a:xfrm>
          <a:off x="20524838" y="36871"/>
          <a:ext cx="6575323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4054E28-8F68-47D8-ABE3-3065E7830C0A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1643743</xdr:colOff>
      <xdr:row>2</xdr:row>
      <xdr:rowOff>413658</xdr:rowOff>
    </xdr:from>
    <xdr:to>
      <xdr:col>7</xdr:col>
      <xdr:colOff>402773</xdr:colOff>
      <xdr:row>3</xdr:row>
      <xdr:rowOff>523725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C226AD-7EB0-4AEF-901F-5D65FCDB8BAA}"/>
            </a:ext>
          </a:extLst>
        </xdr:cNvPr>
        <xdr:cNvSpPr/>
      </xdr:nvSpPr>
      <xdr:spPr>
        <a:xfrm>
          <a:off x="2416629" y="1219201"/>
          <a:ext cx="5747658" cy="66523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122903</xdr:colOff>
      <xdr:row>0</xdr:row>
      <xdr:rowOff>49161</xdr:rowOff>
    </xdr:from>
    <xdr:to>
      <xdr:col>27</xdr:col>
      <xdr:colOff>737419</xdr:colOff>
      <xdr:row>3</xdr:row>
      <xdr:rowOff>528133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E08148F-6C67-4120-9FDA-A711950C5BEF}"/>
            </a:ext>
          </a:extLst>
        </xdr:cNvPr>
        <xdr:cNvSpPr/>
      </xdr:nvSpPr>
      <xdr:spPr>
        <a:xfrm>
          <a:off x="20549419" y="49161"/>
          <a:ext cx="6501581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FFAED5B-7B06-4477-AAFA-9DCBA9C253FD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1643743</xdr:colOff>
      <xdr:row>2</xdr:row>
      <xdr:rowOff>359229</xdr:rowOff>
    </xdr:from>
    <xdr:to>
      <xdr:col>7</xdr:col>
      <xdr:colOff>402773</xdr:colOff>
      <xdr:row>3</xdr:row>
      <xdr:rowOff>469296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431B-5E47-4BB7-AA16-975C54CCC453}"/>
            </a:ext>
          </a:extLst>
        </xdr:cNvPr>
        <xdr:cNvSpPr/>
      </xdr:nvSpPr>
      <xdr:spPr>
        <a:xfrm>
          <a:off x="2416629" y="1164772"/>
          <a:ext cx="5747658" cy="66523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61452</xdr:colOff>
      <xdr:row>0</xdr:row>
      <xdr:rowOff>24580</xdr:rowOff>
    </xdr:from>
    <xdr:to>
      <xdr:col>27</xdr:col>
      <xdr:colOff>774291</xdr:colOff>
      <xdr:row>3</xdr:row>
      <xdr:rowOff>503552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F308401-D61A-499A-A614-D195A31CC5A5}"/>
            </a:ext>
          </a:extLst>
        </xdr:cNvPr>
        <xdr:cNvSpPr/>
      </xdr:nvSpPr>
      <xdr:spPr>
        <a:xfrm>
          <a:off x="20487968" y="24580"/>
          <a:ext cx="6599904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3C62072-11C2-46DB-8BF8-0B23B35B7835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1671483</xdr:colOff>
      <xdr:row>2</xdr:row>
      <xdr:rowOff>359228</xdr:rowOff>
    </xdr:from>
    <xdr:to>
      <xdr:col>7</xdr:col>
      <xdr:colOff>577644</xdr:colOff>
      <xdr:row>3</xdr:row>
      <xdr:rowOff>469295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CCD76-7E0B-4AC6-BF08-5B54FD66D4BC}"/>
            </a:ext>
          </a:extLst>
        </xdr:cNvPr>
        <xdr:cNvSpPr/>
      </xdr:nvSpPr>
      <xdr:spPr>
        <a:xfrm>
          <a:off x="2445773" y="1170389"/>
          <a:ext cx="5887065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61451</xdr:colOff>
      <xdr:row>0</xdr:row>
      <xdr:rowOff>49162</xdr:rowOff>
    </xdr:from>
    <xdr:to>
      <xdr:col>27</xdr:col>
      <xdr:colOff>823451</xdr:colOff>
      <xdr:row>3</xdr:row>
      <xdr:rowOff>528134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74EC233-9A26-4EAB-9974-C6D1E846577F}"/>
            </a:ext>
          </a:extLst>
        </xdr:cNvPr>
        <xdr:cNvSpPr/>
      </xdr:nvSpPr>
      <xdr:spPr>
        <a:xfrm>
          <a:off x="20487967" y="49162"/>
          <a:ext cx="6649065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7BFED7C-CB9B-46A0-86A1-CEDCD0FDA896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98323</xdr:colOff>
      <xdr:row>0</xdr:row>
      <xdr:rowOff>36871</xdr:rowOff>
    </xdr:from>
    <xdr:to>
      <xdr:col>27</xdr:col>
      <xdr:colOff>798872</xdr:colOff>
      <xdr:row>3</xdr:row>
      <xdr:rowOff>515843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8313AA5-3EBD-4EDA-B01D-6573B4188D30}"/>
            </a:ext>
          </a:extLst>
        </xdr:cNvPr>
        <xdr:cNvSpPr/>
      </xdr:nvSpPr>
      <xdr:spPr>
        <a:xfrm>
          <a:off x="20524839" y="36871"/>
          <a:ext cx="6587614" cy="184319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こちらのシートに入力した事業所名が、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・居宅介護支援における特定事業所集中減算に係る届出書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・前６ヶ月間のサービス利用割合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に反映されるため、</a:t>
          </a:r>
          <a:r>
            <a:rPr kumimoji="1" lang="ja-JP" altLang="en-US" sz="1800" b="1">
              <a:solidFill>
                <a:srgbClr val="FF0000"/>
              </a:solidFill>
            </a:rPr>
            <a:t>事業所名は正確に入力してください。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41788</xdr:colOff>
      <xdr:row>2</xdr:row>
      <xdr:rowOff>316739</xdr:rowOff>
    </xdr:from>
    <xdr:to>
      <xdr:col>7</xdr:col>
      <xdr:colOff>619433</xdr:colOff>
      <xdr:row>3</xdr:row>
      <xdr:rowOff>426806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ADEED-38DF-440C-BBDB-7341AD05867C}"/>
            </a:ext>
          </a:extLst>
        </xdr:cNvPr>
        <xdr:cNvSpPr/>
      </xdr:nvSpPr>
      <xdr:spPr>
        <a:xfrm>
          <a:off x="2487562" y="1127900"/>
          <a:ext cx="5887065" cy="6631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</a:t>
          </a:r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特定事業所集中減算集計シート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0</xdr:rowOff>
    </xdr:from>
    <xdr:to>
      <xdr:col>10</xdr:col>
      <xdr:colOff>61310</xdr:colOff>
      <xdr:row>23</xdr:row>
      <xdr:rowOff>96344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CDEBBA9-5B05-48AB-86FD-0E2E85031C9B}"/>
            </a:ext>
          </a:extLst>
        </xdr:cNvPr>
        <xdr:cNvSpPr/>
      </xdr:nvSpPr>
      <xdr:spPr>
        <a:xfrm>
          <a:off x="9082690" y="4528207"/>
          <a:ext cx="3818758" cy="145393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rgbClr val="FF0000"/>
              </a:solidFill>
            </a:rPr>
            <a:t>・特定事業所集中減算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rgbClr val="FF0000"/>
              </a:solidFill>
            </a:rPr>
            <a:t>・認定調査委託料</a:t>
          </a:r>
          <a:endParaRPr kumimoji="1" lang="en-US" altLang="ja-JP" sz="1800" b="0">
            <a:solidFill>
              <a:srgbClr val="FF0000"/>
            </a:solidFill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</a:rPr>
            <a:t>は、件数を直接入力してください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br>
            <a:rPr kumimoji="1" lang="en-US" altLang="ja-JP" sz="2000">
              <a:solidFill>
                <a:schemeClr val="tx1"/>
              </a:solidFill>
            </a:rPr>
          </a:br>
          <a:endParaRPr kumimoji="1" lang="ja-JP" altLang="en-US" sz="20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6</xdr:col>
      <xdr:colOff>267313</xdr:colOff>
      <xdr:row>2</xdr:row>
      <xdr:rowOff>95258</xdr:rowOff>
    </xdr:to>
    <xdr:sp macro="" textlink="">
      <xdr:nvSpPr>
        <xdr:cNvPr id="4" name="四角形: 角を丸くする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64CA9E-85AE-413C-A443-1E61774FF376}"/>
            </a:ext>
          </a:extLst>
        </xdr:cNvPr>
        <xdr:cNvSpPr/>
      </xdr:nvSpPr>
      <xdr:spPr>
        <a:xfrm>
          <a:off x="4838700" y="38100"/>
          <a:ext cx="1821793" cy="37719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金額設定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144780</xdr:colOff>
      <xdr:row>2</xdr:row>
      <xdr:rowOff>190500</xdr:rowOff>
    </xdr:from>
    <xdr:to>
      <xdr:col>27</xdr:col>
      <xdr:colOff>76200</xdr:colOff>
      <xdr:row>9</xdr:row>
      <xdr:rowOff>53340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DB63589-E274-491F-B253-34E686FC9CE3}"/>
            </a:ext>
          </a:extLst>
        </xdr:cNvPr>
        <xdr:cNvSpPr/>
      </xdr:nvSpPr>
      <xdr:spPr>
        <a:xfrm>
          <a:off x="7734300" y="777240"/>
          <a:ext cx="5486400" cy="238506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「特定事業所集中減算入力シート」に入力した上位の事業所名を手入力すると、各月の集計結果が自動転記されます。</a:t>
          </a:r>
          <a:endParaRPr kumimoji="1" lang="en-US" altLang="ja-JP" sz="1400"/>
        </a:p>
        <a:p>
          <a:pPr algn="ctr"/>
          <a:r>
            <a:rPr kumimoji="1" lang="en-US" altLang="ja-JP" sz="1400" u="sng">
              <a:solidFill>
                <a:srgbClr val="FF0000"/>
              </a:solidFill>
            </a:rPr>
            <a:t>※</a:t>
          </a:r>
          <a:r>
            <a:rPr kumimoji="1" lang="ja-JP" altLang="en-US" sz="1400" u="sng">
              <a:solidFill>
                <a:srgbClr val="FF0000"/>
              </a:solidFill>
            </a:rPr>
            <a:t>事業所名は正確に入力しないと反映されません。</a:t>
          </a:r>
          <a:endParaRPr kumimoji="1" lang="en-US" altLang="ja-JP" sz="1400" u="sng">
            <a:solidFill>
              <a:srgbClr val="FF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335280</xdr:colOff>
      <xdr:row>36</xdr:row>
      <xdr:rowOff>0</xdr:rowOff>
    </xdr:from>
    <xdr:to>
      <xdr:col>13</xdr:col>
      <xdr:colOff>236220</xdr:colOff>
      <xdr:row>37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61E5AF-1547-4600-B502-C926A2C3AF54}"/>
            </a:ext>
          </a:extLst>
        </xdr:cNvPr>
        <xdr:cNvSpPr/>
      </xdr:nvSpPr>
      <xdr:spPr>
        <a:xfrm>
          <a:off x="3954780" y="7231380"/>
          <a:ext cx="929640" cy="2324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20</xdr:row>
      <xdr:rowOff>38100</xdr:rowOff>
    </xdr:from>
    <xdr:to>
      <xdr:col>6</xdr:col>
      <xdr:colOff>434340</xdr:colOff>
      <xdr:row>22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F88DA5-0D25-476F-B32B-E56F099F855F}"/>
            </a:ext>
          </a:extLst>
        </xdr:cNvPr>
        <xdr:cNvSpPr/>
      </xdr:nvSpPr>
      <xdr:spPr>
        <a:xfrm>
          <a:off x="2057400" y="4160520"/>
          <a:ext cx="525780" cy="2590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60960</xdr:colOff>
      <xdr:row>3</xdr:row>
      <xdr:rowOff>15240</xdr:rowOff>
    </xdr:from>
    <xdr:to>
      <xdr:col>28</xdr:col>
      <xdr:colOff>281940</xdr:colOff>
      <xdr:row>15</xdr:row>
      <xdr:rowOff>164869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A1C2A21-D570-4751-8466-E5CFE7192062}"/>
            </a:ext>
          </a:extLst>
        </xdr:cNvPr>
        <xdr:cNvSpPr/>
      </xdr:nvSpPr>
      <xdr:spPr>
        <a:xfrm>
          <a:off x="7498080" y="640080"/>
          <a:ext cx="5158740" cy="238990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①～⑤及び「事業所名１」は「集計シート」から自動転記されます。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69273</xdr:colOff>
      <xdr:row>2</xdr:row>
      <xdr:rowOff>76200</xdr:rowOff>
    </xdr:from>
    <xdr:to>
      <xdr:col>12</xdr:col>
      <xdr:colOff>561109</xdr:colOff>
      <xdr:row>6</xdr:row>
      <xdr:rowOff>443345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F1C0C69-8D79-490B-AF8D-558BA9C623CA}"/>
            </a:ext>
          </a:extLst>
        </xdr:cNvPr>
        <xdr:cNvSpPr/>
      </xdr:nvSpPr>
      <xdr:spPr>
        <a:xfrm>
          <a:off x="8672253" y="708660"/>
          <a:ext cx="3577936" cy="2378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全ての項目が「集計シート」から自動転記されるため、手入力は不要です。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175260</xdr:colOff>
      <xdr:row>2</xdr:row>
      <xdr:rowOff>205740</xdr:rowOff>
    </xdr:from>
    <xdr:to>
      <xdr:col>27</xdr:col>
      <xdr:colOff>106680</xdr:colOff>
      <xdr:row>9</xdr:row>
      <xdr:rowOff>68580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65A4FCC-C0CC-4421-A881-1CF08D6B9E52}"/>
            </a:ext>
          </a:extLst>
        </xdr:cNvPr>
        <xdr:cNvSpPr/>
      </xdr:nvSpPr>
      <xdr:spPr>
        <a:xfrm>
          <a:off x="7764780" y="792480"/>
          <a:ext cx="5486400" cy="238506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「特定事業所集中減算入力シート」に入力した上位のサービス事業所を手入力すると、各月の集計結果が自動転記されます。</a:t>
          </a:r>
          <a:br>
            <a:rPr kumimoji="1" lang="en-US" altLang="ja-JP" sz="1400"/>
          </a:br>
          <a:r>
            <a:rPr kumimoji="1" lang="en-US" altLang="ja-JP" sz="14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事業所名は正確に入力しないと反映されません。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ctr"/>
          <a:endParaRPr kumimoji="1" lang="en-US" altLang="ja-JP" sz="14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281940</xdr:colOff>
      <xdr:row>36</xdr:row>
      <xdr:rowOff>7620</xdr:rowOff>
    </xdr:from>
    <xdr:to>
      <xdr:col>13</xdr:col>
      <xdr:colOff>182880</xdr:colOff>
      <xdr:row>37</xdr:row>
      <xdr:rowOff>26670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B20596C-E3D4-4FDE-87E6-E4324332BD31}"/>
            </a:ext>
          </a:extLst>
        </xdr:cNvPr>
        <xdr:cNvSpPr/>
      </xdr:nvSpPr>
      <xdr:spPr>
        <a:xfrm>
          <a:off x="3901440" y="7239000"/>
          <a:ext cx="929640" cy="2324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60960</xdr:colOff>
      <xdr:row>20</xdr:row>
      <xdr:rowOff>7620</xdr:rowOff>
    </xdr:from>
    <xdr:to>
      <xdr:col>8</xdr:col>
      <xdr:colOff>243840</xdr:colOff>
      <xdr:row>22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8AE9623-F23A-4906-84CE-1F335C3D222E}"/>
            </a:ext>
          </a:extLst>
        </xdr:cNvPr>
        <xdr:cNvSpPr/>
      </xdr:nvSpPr>
      <xdr:spPr>
        <a:xfrm>
          <a:off x="2651760" y="4130040"/>
          <a:ext cx="525780" cy="2590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114300</xdr:colOff>
      <xdr:row>2</xdr:row>
      <xdr:rowOff>220980</xdr:rowOff>
    </xdr:from>
    <xdr:to>
      <xdr:col>28</xdr:col>
      <xdr:colOff>335280</xdr:colOff>
      <xdr:row>15</xdr:row>
      <xdr:rowOff>134389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1C01C3E-E99D-47E0-9B5D-20FA29385206}"/>
            </a:ext>
          </a:extLst>
        </xdr:cNvPr>
        <xdr:cNvSpPr/>
      </xdr:nvSpPr>
      <xdr:spPr>
        <a:xfrm>
          <a:off x="7551420" y="609600"/>
          <a:ext cx="5158740" cy="238990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①～⑤及び「事業所名１」は「集計シート」から自動転記されます。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69273</xdr:colOff>
      <xdr:row>2</xdr:row>
      <xdr:rowOff>76200</xdr:rowOff>
    </xdr:from>
    <xdr:to>
      <xdr:col>12</xdr:col>
      <xdr:colOff>561109</xdr:colOff>
      <xdr:row>6</xdr:row>
      <xdr:rowOff>443345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0641035-CD45-4B99-9C49-22C39CF6F561}"/>
            </a:ext>
          </a:extLst>
        </xdr:cNvPr>
        <xdr:cNvSpPr/>
      </xdr:nvSpPr>
      <xdr:spPr>
        <a:xfrm>
          <a:off x="8672253" y="708660"/>
          <a:ext cx="3577936" cy="2378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全ての項目が「集計シート」から自動転記されるため、手入力は不要です。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hitori-cm.com/kannrihyou/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16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B95-19DF-4D00-9A17-D599C1C570AF}">
  <sheetPr>
    <tabColor theme="7" tint="0.79998168889431442"/>
    <pageSetUpPr fitToPage="1"/>
  </sheetPr>
  <dimension ref="A1:AV69"/>
  <sheetViews>
    <sheetView showGridLines="0" tabSelected="1" zoomScale="70" zoomScaleNormal="70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8.296875" style="6" customWidth="1"/>
    <col min="9" max="9" width="9.296875" style="6" customWidth="1"/>
    <col min="10" max="10" width="17.09765625" style="6" customWidth="1"/>
    <col min="11" max="11" width="20.09765625" style="6" customWidth="1"/>
    <col min="12" max="12" width="14.8984375" style="51" customWidth="1"/>
    <col min="13" max="14" width="13.69921875" style="6" customWidth="1"/>
    <col min="15" max="15" width="17.19921875" style="6" customWidth="1"/>
    <col min="16" max="17" width="8" style="6" customWidth="1"/>
    <col min="18" max="18" width="7.09765625" style="6" customWidth="1"/>
    <col min="19" max="19" width="7.19921875" style="6" customWidth="1"/>
    <col min="20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544" t="s">
        <v>70</v>
      </c>
      <c r="Q1" s="544"/>
      <c r="R1" s="545" t="s">
        <v>71</v>
      </c>
      <c r="S1" s="545"/>
      <c r="T1" s="546"/>
      <c r="U1" s="547"/>
      <c r="V1" s="547"/>
      <c r="W1" s="547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548" t="s">
        <v>311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COUNTA(C7:C50)</f>
        <v>7</v>
      </c>
      <c r="P2" s="551">
        <f>COUNTA(S7:S50)</f>
        <v>4</v>
      </c>
      <c r="Q2" s="551"/>
      <c r="R2" s="551">
        <f>O2-P2</f>
        <v>3</v>
      </c>
      <c r="S2" s="551"/>
      <c r="T2" s="535"/>
      <c r="U2" s="536"/>
      <c r="V2" s="536"/>
      <c r="W2" s="536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COUNTA(C51:C69)</f>
        <v>0</v>
      </c>
      <c r="P3" s="534">
        <f>COUNTA(S51:S69)</f>
        <v>0</v>
      </c>
      <c r="Q3" s="534"/>
      <c r="R3" s="534">
        <f>O3-P3</f>
        <v>0</v>
      </c>
      <c r="S3" s="534"/>
      <c r="T3" s="535"/>
      <c r="U3" s="536"/>
      <c r="V3" s="536"/>
      <c r="W3" s="536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7</v>
      </c>
      <c r="P4" s="538">
        <f>SUM(P2:Q3)</f>
        <v>4</v>
      </c>
      <c r="Q4" s="539"/>
      <c r="R4" s="538">
        <f>SUM(R2:S3)</f>
        <v>3</v>
      </c>
      <c r="S4" s="539"/>
      <c r="T4" s="540" t="s">
        <v>115</v>
      </c>
      <c r="U4" s="541"/>
      <c r="V4" s="541"/>
      <c r="W4" s="542"/>
      <c r="X4" s="555"/>
      <c r="Y4" s="556"/>
      <c r="Z4" s="556"/>
      <c r="AA4" s="556"/>
      <c r="AB4" s="556"/>
      <c r="AC4" s="440"/>
      <c r="AD4" s="440"/>
      <c r="AE4" s="440"/>
      <c r="AF4" s="440"/>
      <c r="AG4" s="440"/>
      <c r="AH4" s="440"/>
      <c r="AI4" s="440"/>
      <c r="AJ4" s="235"/>
      <c r="AK4" s="235"/>
      <c r="AL4" s="235"/>
      <c r="AM4" s="235"/>
      <c r="AN4" s="235"/>
      <c r="AO4" s="235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4" t="s">
        <v>27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24" t="s">
        <v>23</v>
      </c>
      <c r="I6" s="25" t="s">
        <v>20</v>
      </c>
      <c r="J6" s="26" t="s">
        <v>55</v>
      </c>
      <c r="K6" s="26" t="s">
        <v>109</v>
      </c>
      <c r="L6" s="25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8" t="s">
        <v>83</v>
      </c>
      <c r="R6" s="29" t="s">
        <v>84</v>
      </c>
      <c r="S6" s="30" t="s">
        <v>85</v>
      </c>
      <c r="T6" s="182" t="s">
        <v>19</v>
      </c>
      <c r="U6" s="163">
        <f>COUNTA(T7:T50)</f>
        <v>6</v>
      </c>
      <c r="V6" s="171">
        <f>IFERROR(U6/O2, "0％")</f>
        <v>0.8571428571428571</v>
      </c>
      <c r="W6" s="183" t="s">
        <v>16</v>
      </c>
      <c r="X6" s="181" t="s">
        <v>196</v>
      </c>
      <c r="Y6" s="173">
        <f>COUNTA(X7:X50)</f>
        <v>6</v>
      </c>
      <c r="Z6" s="174">
        <f>IFERROR(Y6/O2, "0％")</f>
        <v>0.8571428571428571</v>
      </c>
      <c r="AA6" s="175" t="s">
        <v>16</v>
      </c>
      <c r="AB6" s="222" t="s">
        <v>111</v>
      </c>
      <c r="AC6" s="223">
        <f>COUNTA(AB7:AB50)</f>
        <v>0</v>
      </c>
      <c r="AD6" s="224">
        <f>IFERROR(AC6/O2, "0％")</f>
        <v>0</v>
      </c>
      <c r="AE6" s="225" t="s">
        <v>16</v>
      </c>
      <c r="AF6" s="189" t="s">
        <v>113</v>
      </c>
      <c r="AG6" s="188">
        <f>COUNTA(AF7:AF50)</f>
        <v>6</v>
      </c>
      <c r="AH6" s="192">
        <f>IFERROR(AG6/O2, "0％")</f>
        <v>0.8571428571428571</v>
      </c>
      <c r="AI6" s="200" t="s">
        <v>16</v>
      </c>
      <c r="AJ6" s="199" t="s">
        <v>112</v>
      </c>
      <c r="AK6" s="237" t="s">
        <v>16</v>
      </c>
      <c r="AL6" s="31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2" t="s">
        <v>87</v>
      </c>
      <c r="B7" s="32">
        <v>1</v>
      </c>
      <c r="C7" s="94" t="s">
        <v>197</v>
      </c>
      <c r="D7" s="95" t="s">
        <v>204</v>
      </c>
      <c r="E7" s="434">
        <f t="shared" ref="E7:E69" ca="1" si="0">IF(D7="","",DATEDIF(D7,TODAY(),"Y"))</f>
        <v>80</v>
      </c>
      <c r="F7" s="96" t="s">
        <v>211</v>
      </c>
      <c r="G7" s="97" t="s">
        <v>212</v>
      </c>
      <c r="H7" s="34">
        <v>1</v>
      </c>
      <c r="I7" s="34">
        <v>1</v>
      </c>
      <c r="J7" s="98" t="s">
        <v>219</v>
      </c>
      <c r="K7" s="98" t="s">
        <v>232</v>
      </c>
      <c r="L7" s="35">
        <v>45183</v>
      </c>
      <c r="M7" s="99" t="s">
        <v>228</v>
      </c>
      <c r="N7" s="99"/>
      <c r="O7" s="35">
        <v>45213</v>
      </c>
      <c r="P7" s="36" t="s">
        <v>236</v>
      </c>
      <c r="Q7" s="36" t="s">
        <v>236</v>
      </c>
      <c r="R7" s="132">
        <v>2</v>
      </c>
      <c r="S7" s="133" t="s">
        <v>236</v>
      </c>
      <c r="T7" s="123" t="s">
        <v>237</v>
      </c>
      <c r="U7" s="164">
        <f>COUNTIF($T$7:$T$50,$T$7:$T$50)</f>
        <v>3</v>
      </c>
      <c r="V7" s="172">
        <f>IFERROR(U7/$U$6,"0％")</f>
        <v>0.5</v>
      </c>
      <c r="W7" s="184" t="s">
        <v>236</v>
      </c>
      <c r="X7" s="144" t="s">
        <v>240</v>
      </c>
      <c r="Y7" s="164">
        <f>COUNTIF($X$7:$X$50,$X$7:$X$50)</f>
        <v>2</v>
      </c>
      <c r="Z7" s="172">
        <f>IFERROR(Y7/$Y$6,"0％")</f>
        <v>0.33333333333333331</v>
      </c>
      <c r="AA7" s="176"/>
      <c r="AB7" s="144"/>
      <c r="AC7" s="164">
        <f>COUNTIF($AB$7:$AB$50,$AB$7:$AB$50)</f>
        <v>0</v>
      </c>
      <c r="AD7" s="172" t="str">
        <f>IFERROR(AC7/$AC$6,"0％")</f>
        <v>0％</v>
      </c>
      <c r="AE7" s="177"/>
      <c r="AF7" s="144" t="s">
        <v>243</v>
      </c>
      <c r="AG7" s="164">
        <f>COUNTIF($AF$7:$AF$50,$AF$7:$AF$50)</f>
        <v>2</v>
      </c>
      <c r="AH7" s="193">
        <f>IFERROR(AG7/$AG$6,"0％")</f>
        <v>0.33333333333333331</v>
      </c>
      <c r="AI7" s="177"/>
      <c r="AJ7" s="144"/>
      <c r="AK7" s="177"/>
      <c r="AL7" s="144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582"/>
      <c r="B8" s="32">
        <v>2</v>
      </c>
      <c r="C8" s="94" t="s">
        <v>198</v>
      </c>
      <c r="D8" s="95" t="s">
        <v>205</v>
      </c>
      <c r="E8" s="434">
        <f t="shared" ca="1" si="0"/>
        <v>77</v>
      </c>
      <c r="F8" s="96" t="s">
        <v>211</v>
      </c>
      <c r="G8" s="97" t="s">
        <v>213</v>
      </c>
      <c r="H8" s="34">
        <v>1</v>
      </c>
      <c r="I8" s="34">
        <v>1</v>
      </c>
      <c r="J8" s="98" t="s">
        <v>220</v>
      </c>
      <c r="K8" s="98" t="s">
        <v>231</v>
      </c>
      <c r="L8" s="35">
        <v>45214</v>
      </c>
      <c r="M8" s="99"/>
      <c r="N8" s="99"/>
      <c r="O8" s="35">
        <v>45244</v>
      </c>
      <c r="P8" s="36" t="s">
        <v>236</v>
      </c>
      <c r="Q8" s="36" t="s">
        <v>236</v>
      </c>
      <c r="R8" s="132">
        <v>4</v>
      </c>
      <c r="S8" s="133" t="s">
        <v>236</v>
      </c>
      <c r="T8" s="123" t="s">
        <v>238</v>
      </c>
      <c r="U8" s="164">
        <f t="shared" ref="U8:U50" si="1">COUNTIF($T$7:$T$50,$T$7:$T$50)</f>
        <v>2</v>
      </c>
      <c r="V8" s="172">
        <f t="shared" ref="V8:V50" si="2">IFERROR(U8/$U$6,"0％")</f>
        <v>0.33333333333333331</v>
      </c>
      <c r="W8" s="176" t="s">
        <v>236</v>
      </c>
      <c r="X8" s="144" t="s">
        <v>240</v>
      </c>
      <c r="Y8" s="164">
        <f t="shared" ref="Y8:Y50" si="3">COUNTIF($X$7:$X$50,$X$7:$X$50)</f>
        <v>2</v>
      </c>
      <c r="Z8" s="172">
        <f t="shared" ref="Z8:Z50" si="4">IFERROR(Y8/$Y$6,"0％")</f>
        <v>0.33333333333333331</v>
      </c>
      <c r="AA8" s="176"/>
      <c r="AB8" s="144"/>
      <c r="AC8" s="164">
        <f t="shared" ref="AC8:AC50" si="5">COUNTIF($AB$7:$AB$50,$AB$7:$AB$50)</f>
        <v>0</v>
      </c>
      <c r="AD8" s="172" t="str">
        <f t="shared" ref="AD8:AD50" si="6">IFERROR(AC8/$AC$6,"0％")</f>
        <v>0％</v>
      </c>
      <c r="AE8" s="177"/>
      <c r="AF8" s="144" t="s">
        <v>244</v>
      </c>
      <c r="AG8" s="164">
        <f t="shared" ref="AG8:AG50" si="7">COUNTIF($AF$7:$AF$50,$AF$7:$AF$50)</f>
        <v>1</v>
      </c>
      <c r="AH8" s="193">
        <f t="shared" ref="AH8:AH50" si="8">IFERROR(AG8/$AG$6,"0％")</f>
        <v>0.16666666666666666</v>
      </c>
      <c r="AI8" s="177"/>
      <c r="AJ8" s="144"/>
      <c r="AK8" s="177"/>
      <c r="AL8" s="144"/>
      <c r="AM8" s="126"/>
      <c r="AN8" s="204"/>
      <c r="AO8" s="144" t="s">
        <v>247</v>
      </c>
      <c r="AP8" s="124" t="s">
        <v>236</v>
      </c>
      <c r="AQ8" s="205"/>
      <c r="AR8" s="204"/>
      <c r="AS8" s="205"/>
      <c r="AT8" s="176"/>
      <c r="AU8" s="577"/>
      <c r="AV8" s="578"/>
    </row>
    <row r="9" spans="1:48" ht="25.5" customHeight="1">
      <c r="A9" s="582"/>
      <c r="B9" s="32">
        <v>3</v>
      </c>
      <c r="C9" s="94" t="s">
        <v>199</v>
      </c>
      <c r="D9" s="95" t="s">
        <v>206</v>
      </c>
      <c r="E9" s="434">
        <f t="shared" ca="1" si="0"/>
        <v>75</v>
      </c>
      <c r="F9" s="96" t="s">
        <v>211</v>
      </c>
      <c r="G9" s="97" t="s">
        <v>214</v>
      </c>
      <c r="H9" s="34">
        <v>2</v>
      </c>
      <c r="I9" s="34">
        <v>1</v>
      </c>
      <c r="J9" s="98" t="s">
        <v>221</v>
      </c>
      <c r="K9" s="98" t="s">
        <v>233</v>
      </c>
      <c r="L9" s="35">
        <v>45246</v>
      </c>
      <c r="M9" s="99"/>
      <c r="N9" s="99"/>
      <c r="O9" s="35">
        <v>45274</v>
      </c>
      <c r="P9" s="36" t="s">
        <v>236</v>
      </c>
      <c r="Q9" s="36" t="s">
        <v>236</v>
      </c>
      <c r="R9" s="132">
        <v>10</v>
      </c>
      <c r="S9" s="133" t="s">
        <v>236</v>
      </c>
      <c r="T9" s="123" t="s">
        <v>237</v>
      </c>
      <c r="U9" s="164">
        <f t="shared" si="1"/>
        <v>3</v>
      </c>
      <c r="V9" s="172">
        <f t="shared" si="2"/>
        <v>0.5</v>
      </c>
      <c r="W9" s="184" t="s">
        <v>236</v>
      </c>
      <c r="X9" s="144" t="s">
        <v>241</v>
      </c>
      <c r="Y9" s="164">
        <f t="shared" si="3"/>
        <v>3</v>
      </c>
      <c r="Z9" s="172">
        <f t="shared" si="4"/>
        <v>0.5</v>
      </c>
      <c r="AA9" s="176" t="s">
        <v>236</v>
      </c>
      <c r="AB9" s="144"/>
      <c r="AC9" s="164">
        <f t="shared" si="5"/>
        <v>0</v>
      </c>
      <c r="AD9" s="172" t="str">
        <f t="shared" si="6"/>
        <v>0％</v>
      </c>
      <c r="AE9" s="177"/>
      <c r="AF9" s="144" t="s">
        <v>245</v>
      </c>
      <c r="AG9" s="164">
        <f t="shared" si="7"/>
        <v>3</v>
      </c>
      <c r="AH9" s="193">
        <f t="shared" si="8"/>
        <v>0.5</v>
      </c>
      <c r="AI9" s="177" t="s">
        <v>236</v>
      </c>
      <c r="AJ9" s="144"/>
      <c r="AK9" s="177"/>
      <c r="AL9" s="144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582"/>
      <c r="B10" s="32">
        <v>4</v>
      </c>
      <c r="C10" s="94" t="s">
        <v>200</v>
      </c>
      <c r="D10" s="95" t="s">
        <v>207</v>
      </c>
      <c r="E10" s="434">
        <f t="shared" ca="1" si="0"/>
        <v>70</v>
      </c>
      <c r="F10" s="96" t="s">
        <v>211</v>
      </c>
      <c r="G10" s="97" t="s">
        <v>215</v>
      </c>
      <c r="H10" s="34">
        <v>3</v>
      </c>
      <c r="I10" s="34">
        <v>1</v>
      </c>
      <c r="J10" s="98" t="s">
        <v>222</v>
      </c>
      <c r="K10" s="98" t="s">
        <v>227</v>
      </c>
      <c r="L10" s="35">
        <v>45277</v>
      </c>
      <c r="M10" s="99" t="s">
        <v>229</v>
      </c>
      <c r="N10" s="99" t="s">
        <v>230</v>
      </c>
      <c r="O10" s="35">
        <v>45305</v>
      </c>
      <c r="P10" s="36" t="s">
        <v>236</v>
      </c>
      <c r="Q10" s="36" t="s">
        <v>236</v>
      </c>
      <c r="R10" s="132">
        <v>3</v>
      </c>
      <c r="S10" s="133" t="s">
        <v>236</v>
      </c>
      <c r="T10" s="123" t="s">
        <v>238</v>
      </c>
      <c r="U10" s="164">
        <f t="shared" si="1"/>
        <v>2</v>
      </c>
      <c r="V10" s="172">
        <f t="shared" si="2"/>
        <v>0.33333333333333331</v>
      </c>
      <c r="W10" s="176"/>
      <c r="X10" s="144" t="s">
        <v>241</v>
      </c>
      <c r="Y10" s="164">
        <f t="shared" si="3"/>
        <v>3</v>
      </c>
      <c r="Z10" s="172">
        <f t="shared" si="4"/>
        <v>0.5</v>
      </c>
      <c r="AA10" s="176" t="s">
        <v>236</v>
      </c>
      <c r="AB10" s="144"/>
      <c r="AC10" s="164">
        <f t="shared" si="5"/>
        <v>0</v>
      </c>
      <c r="AD10" s="172" t="str">
        <f t="shared" si="6"/>
        <v>0％</v>
      </c>
      <c r="AE10" s="177"/>
      <c r="AF10" s="144" t="s">
        <v>243</v>
      </c>
      <c r="AG10" s="164">
        <f t="shared" si="7"/>
        <v>2</v>
      </c>
      <c r="AH10" s="193">
        <f t="shared" si="8"/>
        <v>0.33333333333333331</v>
      </c>
      <c r="AI10" s="177"/>
      <c r="AJ10" s="144"/>
      <c r="AK10" s="177"/>
      <c r="AL10" s="144"/>
      <c r="AM10" s="126"/>
      <c r="AN10" s="204"/>
      <c r="AO10" s="144" t="s">
        <v>248</v>
      </c>
      <c r="AP10" s="124" t="s">
        <v>236</v>
      </c>
      <c r="AQ10" s="205"/>
      <c r="AR10" s="204"/>
      <c r="AS10" s="205"/>
      <c r="AT10" s="176"/>
      <c r="AU10" s="577"/>
      <c r="AV10" s="578"/>
    </row>
    <row r="11" spans="1:48" ht="25.5" customHeight="1">
      <c r="A11" s="582"/>
      <c r="B11" s="32">
        <v>5</v>
      </c>
      <c r="C11" s="94" t="s">
        <v>201</v>
      </c>
      <c r="D11" s="95" t="s">
        <v>208</v>
      </c>
      <c r="E11" s="434">
        <f t="shared" ca="1" si="0"/>
        <v>69</v>
      </c>
      <c r="F11" s="96" t="s">
        <v>211</v>
      </c>
      <c r="G11" s="97" t="s">
        <v>216</v>
      </c>
      <c r="H11" s="34">
        <v>4</v>
      </c>
      <c r="I11" s="34">
        <v>2</v>
      </c>
      <c r="J11" s="98" t="s">
        <v>223</v>
      </c>
      <c r="K11" s="98" t="s">
        <v>234</v>
      </c>
      <c r="L11" s="35">
        <v>45309</v>
      </c>
      <c r="M11" s="99"/>
      <c r="N11" s="99"/>
      <c r="O11" s="35">
        <v>45337</v>
      </c>
      <c r="P11" s="36" t="s">
        <v>236</v>
      </c>
      <c r="Q11" s="36" t="s">
        <v>236</v>
      </c>
      <c r="R11" s="132">
        <v>17</v>
      </c>
      <c r="S11" s="133"/>
      <c r="T11" s="123"/>
      <c r="U11" s="164">
        <f t="shared" si="1"/>
        <v>0</v>
      </c>
      <c r="V11" s="172">
        <f t="shared" si="2"/>
        <v>0</v>
      </c>
      <c r="W11" s="184"/>
      <c r="X11" s="144" t="s">
        <v>242</v>
      </c>
      <c r="Y11" s="164">
        <f t="shared" si="3"/>
        <v>1</v>
      </c>
      <c r="Z11" s="172">
        <f t="shared" si="4"/>
        <v>0.16666666666666666</v>
      </c>
      <c r="AA11" s="176" t="s">
        <v>236</v>
      </c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>
        <f t="shared" si="8"/>
        <v>0</v>
      </c>
      <c r="AI11" s="177"/>
      <c r="AJ11" s="144"/>
      <c r="AK11" s="177"/>
      <c r="AL11" s="144"/>
      <c r="AM11" s="126"/>
      <c r="AN11" s="204"/>
      <c r="AO11" s="144"/>
      <c r="AP11" s="124"/>
      <c r="AQ11" s="205" t="s">
        <v>249</v>
      </c>
      <c r="AR11" s="204" t="s">
        <v>236</v>
      </c>
      <c r="AS11" s="205"/>
      <c r="AT11" s="176"/>
      <c r="AU11" s="577"/>
      <c r="AV11" s="578"/>
    </row>
    <row r="12" spans="1:48" ht="25.5" customHeight="1">
      <c r="A12" s="582"/>
      <c r="B12" s="32">
        <v>6</v>
      </c>
      <c r="C12" s="94" t="s">
        <v>202</v>
      </c>
      <c r="D12" s="95" t="s">
        <v>209</v>
      </c>
      <c r="E12" s="434">
        <f t="shared" ca="1" si="0"/>
        <v>68</v>
      </c>
      <c r="F12" s="96" t="s">
        <v>211</v>
      </c>
      <c r="G12" s="97" t="s">
        <v>217</v>
      </c>
      <c r="H12" s="34">
        <v>4</v>
      </c>
      <c r="I12" s="34">
        <v>3</v>
      </c>
      <c r="J12" s="98" t="s">
        <v>224</v>
      </c>
      <c r="K12" s="98" t="s">
        <v>235</v>
      </c>
      <c r="L12" s="35">
        <v>45341</v>
      </c>
      <c r="M12" s="99"/>
      <c r="N12" s="99"/>
      <c r="O12" s="35">
        <v>45367</v>
      </c>
      <c r="P12" s="36" t="s">
        <v>236</v>
      </c>
      <c r="Q12" s="36" t="s">
        <v>236</v>
      </c>
      <c r="R12" s="132">
        <v>29</v>
      </c>
      <c r="S12" s="133"/>
      <c r="T12" s="123" t="s">
        <v>237</v>
      </c>
      <c r="U12" s="164">
        <f t="shared" si="1"/>
        <v>3</v>
      </c>
      <c r="V12" s="172">
        <f t="shared" si="2"/>
        <v>0.5</v>
      </c>
      <c r="W12" s="176" t="s">
        <v>236</v>
      </c>
      <c r="X12" s="144" t="s">
        <v>241</v>
      </c>
      <c r="Y12" s="164">
        <f t="shared" si="3"/>
        <v>3</v>
      </c>
      <c r="Z12" s="172">
        <f t="shared" si="4"/>
        <v>0.5</v>
      </c>
      <c r="AA12" s="176" t="s">
        <v>236</v>
      </c>
      <c r="AB12" s="144"/>
      <c r="AC12" s="164">
        <f t="shared" si="5"/>
        <v>0</v>
      </c>
      <c r="AD12" s="172" t="str">
        <f t="shared" si="6"/>
        <v>0％</v>
      </c>
      <c r="AE12" s="177"/>
      <c r="AF12" s="144" t="s">
        <v>245</v>
      </c>
      <c r="AG12" s="164">
        <f t="shared" si="7"/>
        <v>3</v>
      </c>
      <c r="AH12" s="193">
        <f t="shared" si="8"/>
        <v>0.5</v>
      </c>
      <c r="AI12" s="177" t="s">
        <v>236</v>
      </c>
      <c r="AJ12" s="144"/>
      <c r="AK12" s="177"/>
      <c r="AL12" s="144"/>
      <c r="AM12" s="126"/>
      <c r="AN12" s="204"/>
      <c r="AO12" s="144"/>
      <c r="AP12" s="124"/>
      <c r="AQ12" s="205" t="s">
        <v>250</v>
      </c>
      <c r="AR12" s="204" t="s">
        <v>236</v>
      </c>
      <c r="AS12" s="205"/>
      <c r="AT12" s="176"/>
      <c r="AU12" s="577"/>
      <c r="AV12" s="578"/>
    </row>
    <row r="13" spans="1:48" ht="25.5" customHeight="1">
      <c r="A13" s="582"/>
      <c r="B13" s="32">
        <v>7</v>
      </c>
      <c r="C13" s="94" t="s">
        <v>203</v>
      </c>
      <c r="D13" s="95" t="s">
        <v>210</v>
      </c>
      <c r="E13" s="434">
        <f t="shared" ca="1" si="0"/>
        <v>63</v>
      </c>
      <c r="F13" s="96" t="s">
        <v>211</v>
      </c>
      <c r="G13" s="97" t="s">
        <v>218</v>
      </c>
      <c r="H13" s="34">
        <v>3</v>
      </c>
      <c r="I13" s="34" t="s">
        <v>15</v>
      </c>
      <c r="J13" s="98" t="s">
        <v>225</v>
      </c>
      <c r="K13" s="98" t="s">
        <v>226</v>
      </c>
      <c r="L13" s="35">
        <v>45371</v>
      </c>
      <c r="M13" s="99"/>
      <c r="N13" s="99"/>
      <c r="O13" s="35">
        <v>45399</v>
      </c>
      <c r="P13" s="36" t="s">
        <v>236</v>
      </c>
      <c r="Q13" s="36" t="s">
        <v>236</v>
      </c>
      <c r="R13" s="132">
        <v>25</v>
      </c>
      <c r="S13" s="133"/>
      <c r="T13" s="123" t="s">
        <v>239</v>
      </c>
      <c r="U13" s="164">
        <f t="shared" si="1"/>
        <v>1</v>
      </c>
      <c r="V13" s="172">
        <f t="shared" si="2"/>
        <v>0.16666666666666666</v>
      </c>
      <c r="W13" s="184"/>
      <c r="X13" s="144"/>
      <c r="Y13" s="164">
        <f t="shared" si="3"/>
        <v>0</v>
      </c>
      <c r="Z13" s="172">
        <f t="shared" si="4"/>
        <v>0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 t="s">
        <v>245</v>
      </c>
      <c r="AG13" s="164">
        <f t="shared" si="7"/>
        <v>3</v>
      </c>
      <c r="AH13" s="193">
        <f t="shared" si="8"/>
        <v>0.5</v>
      </c>
      <c r="AI13" s="177" t="s">
        <v>236</v>
      </c>
      <c r="AJ13" s="144" t="s">
        <v>246</v>
      </c>
      <c r="AK13" s="177" t="s">
        <v>236</v>
      </c>
      <c r="AL13" s="144"/>
      <c r="AM13" s="126"/>
      <c r="AN13" s="204"/>
      <c r="AO13" s="144"/>
      <c r="AP13" s="124"/>
      <c r="AQ13" s="205"/>
      <c r="AR13" s="204"/>
      <c r="AS13" s="205" t="s">
        <v>251</v>
      </c>
      <c r="AT13" s="176" t="s">
        <v>236</v>
      </c>
      <c r="AU13" s="577"/>
      <c r="AV13" s="578"/>
    </row>
    <row r="14" spans="1:48" ht="25.5" customHeight="1">
      <c r="A14" s="582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>
        <f t="shared" si="2"/>
        <v>0</v>
      </c>
      <c r="W14" s="176"/>
      <c r="X14" s="144"/>
      <c r="Y14" s="164">
        <f t="shared" si="3"/>
        <v>0</v>
      </c>
      <c r="Z14" s="172">
        <f t="shared" si="4"/>
        <v>0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>
        <f t="shared" si="8"/>
        <v>0</v>
      </c>
      <c r="AI14" s="176"/>
      <c r="AJ14" s="144"/>
      <c r="AK14" s="176"/>
      <c r="AL14" s="144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582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>
        <f t="shared" si="2"/>
        <v>0</v>
      </c>
      <c r="W15" s="184"/>
      <c r="X15" s="144"/>
      <c r="Y15" s="164">
        <f t="shared" si="3"/>
        <v>0</v>
      </c>
      <c r="Z15" s="172">
        <f t="shared" si="4"/>
        <v>0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>
        <f t="shared" si="8"/>
        <v>0</v>
      </c>
      <c r="AI15" s="177"/>
      <c r="AJ15" s="144"/>
      <c r="AK15" s="177"/>
      <c r="AL15" s="144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582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>
        <f t="shared" si="2"/>
        <v>0</v>
      </c>
      <c r="W16" s="176"/>
      <c r="X16" s="144"/>
      <c r="Y16" s="164">
        <f t="shared" si="3"/>
        <v>0</v>
      </c>
      <c r="Z16" s="172">
        <f t="shared" si="4"/>
        <v>0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>
        <f t="shared" si="8"/>
        <v>0</v>
      </c>
      <c r="AI16" s="176"/>
      <c r="AJ16" s="144"/>
      <c r="AK16" s="176"/>
      <c r="AL16" s="144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582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>
        <f t="shared" si="2"/>
        <v>0</v>
      </c>
      <c r="W17" s="184"/>
      <c r="X17" s="144"/>
      <c r="Y17" s="164">
        <f t="shared" si="3"/>
        <v>0</v>
      </c>
      <c r="Z17" s="172">
        <f t="shared" si="4"/>
        <v>0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>
        <f t="shared" si="8"/>
        <v>0</v>
      </c>
      <c r="AI17" s="177"/>
      <c r="AJ17" s="144"/>
      <c r="AK17" s="177"/>
      <c r="AL17" s="144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582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>
        <f t="shared" si="2"/>
        <v>0</v>
      </c>
      <c r="W18" s="176"/>
      <c r="X18" s="144"/>
      <c r="Y18" s="164">
        <f t="shared" si="3"/>
        <v>0</v>
      </c>
      <c r="Z18" s="172">
        <f t="shared" si="4"/>
        <v>0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>
        <f t="shared" si="8"/>
        <v>0</v>
      </c>
      <c r="AI18" s="177"/>
      <c r="AJ18" s="144"/>
      <c r="AK18" s="177"/>
      <c r="AL18" s="144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582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>
        <f t="shared" si="2"/>
        <v>0</v>
      </c>
      <c r="W19" s="184"/>
      <c r="X19" s="144"/>
      <c r="Y19" s="164">
        <f t="shared" si="3"/>
        <v>0</v>
      </c>
      <c r="Z19" s="172">
        <f t="shared" si="4"/>
        <v>0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>
        <f t="shared" si="8"/>
        <v>0</v>
      </c>
      <c r="AI19" s="177"/>
      <c r="AJ19" s="144"/>
      <c r="AK19" s="177"/>
      <c r="AL19" s="144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582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>
        <f t="shared" si="2"/>
        <v>0</v>
      </c>
      <c r="W20" s="176"/>
      <c r="X20" s="144"/>
      <c r="Y20" s="164">
        <f t="shared" si="3"/>
        <v>0</v>
      </c>
      <c r="Z20" s="172">
        <f t="shared" si="4"/>
        <v>0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>
        <f t="shared" si="8"/>
        <v>0</v>
      </c>
      <c r="AI20" s="177"/>
      <c r="AJ20" s="144"/>
      <c r="AK20" s="177"/>
      <c r="AL20" s="144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582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>
        <f t="shared" si="2"/>
        <v>0</v>
      </c>
      <c r="W21" s="184"/>
      <c r="X21" s="144"/>
      <c r="Y21" s="164">
        <f t="shared" si="3"/>
        <v>0</v>
      </c>
      <c r="Z21" s="172">
        <f t="shared" si="4"/>
        <v>0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>
        <f t="shared" si="8"/>
        <v>0</v>
      </c>
      <c r="AI21" s="177"/>
      <c r="AJ21" s="144"/>
      <c r="AK21" s="177"/>
      <c r="AL21" s="144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582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>
        <f t="shared" si="2"/>
        <v>0</v>
      </c>
      <c r="W22" s="176"/>
      <c r="X22" s="144"/>
      <c r="Y22" s="164">
        <f t="shared" si="3"/>
        <v>0</v>
      </c>
      <c r="Z22" s="172">
        <f t="shared" si="4"/>
        <v>0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>
        <f t="shared" si="8"/>
        <v>0</v>
      </c>
      <c r="AI22" s="177"/>
      <c r="AJ22" s="144"/>
      <c r="AK22" s="177"/>
      <c r="AL22" s="144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582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>
        <f t="shared" si="2"/>
        <v>0</v>
      </c>
      <c r="W23" s="184"/>
      <c r="X23" s="144"/>
      <c r="Y23" s="164">
        <f t="shared" si="3"/>
        <v>0</v>
      </c>
      <c r="Z23" s="172">
        <f t="shared" si="4"/>
        <v>0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>
        <f t="shared" si="8"/>
        <v>0</v>
      </c>
      <c r="AI23" s="176"/>
      <c r="AJ23" s="144"/>
      <c r="AK23" s="176"/>
      <c r="AL23" s="144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582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>
        <f t="shared" si="2"/>
        <v>0</v>
      </c>
      <c r="W24" s="176"/>
      <c r="X24" s="144"/>
      <c r="Y24" s="164">
        <f t="shared" si="3"/>
        <v>0</v>
      </c>
      <c r="Z24" s="172">
        <f t="shared" si="4"/>
        <v>0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>
        <f t="shared" si="8"/>
        <v>0</v>
      </c>
      <c r="AI24" s="176"/>
      <c r="AJ24" s="144"/>
      <c r="AK24" s="176"/>
      <c r="AL24" s="144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582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>
        <f t="shared" si="2"/>
        <v>0</v>
      </c>
      <c r="W25" s="184"/>
      <c r="X25" s="144"/>
      <c r="Y25" s="164">
        <f t="shared" si="3"/>
        <v>0</v>
      </c>
      <c r="Z25" s="172">
        <f t="shared" si="4"/>
        <v>0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>
        <f t="shared" si="8"/>
        <v>0</v>
      </c>
      <c r="AI25" s="177"/>
      <c r="AJ25" s="144"/>
      <c r="AK25" s="177"/>
      <c r="AL25" s="144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582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>
        <f t="shared" si="2"/>
        <v>0</v>
      </c>
      <c r="W26" s="176"/>
      <c r="X26" s="144"/>
      <c r="Y26" s="164">
        <f t="shared" si="3"/>
        <v>0</v>
      </c>
      <c r="Z26" s="172">
        <f t="shared" si="4"/>
        <v>0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>
        <f t="shared" si="8"/>
        <v>0</v>
      </c>
      <c r="AI26" s="177"/>
      <c r="AJ26" s="144"/>
      <c r="AK26" s="177"/>
      <c r="AL26" s="144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582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>
        <f t="shared" si="2"/>
        <v>0</v>
      </c>
      <c r="W27" s="184"/>
      <c r="X27" s="144"/>
      <c r="Y27" s="164">
        <f t="shared" si="3"/>
        <v>0</v>
      </c>
      <c r="Z27" s="172">
        <f t="shared" si="4"/>
        <v>0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>
        <f t="shared" si="8"/>
        <v>0</v>
      </c>
      <c r="AI27" s="177"/>
      <c r="AJ27" s="144"/>
      <c r="AK27" s="177"/>
      <c r="AL27" s="144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582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>
        <f t="shared" si="2"/>
        <v>0</v>
      </c>
      <c r="W28" s="176"/>
      <c r="X28" s="144"/>
      <c r="Y28" s="164">
        <f t="shared" si="3"/>
        <v>0</v>
      </c>
      <c r="Z28" s="172">
        <f t="shared" si="4"/>
        <v>0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>
        <f t="shared" si="8"/>
        <v>0</v>
      </c>
      <c r="AI28" s="177"/>
      <c r="AJ28" s="144"/>
      <c r="AK28" s="177"/>
      <c r="AL28" s="144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582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>
        <f t="shared" si="2"/>
        <v>0</v>
      </c>
      <c r="W29" s="184"/>
      <c r="X29" s="144"/>
      <c r="Y29" s="164">
        <f t="shared" si="3"/>
        <v>0</v>
      </c>
      <c r="Z29" s="172">
        <f t="shared" si="4"/>
        <v>0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>
        <f t="shared" si="8"/>
        <v>0</v>
      </c>
      <c r="AI29" s="177"/>
      <c r="AJ29" s="144"/>
      <c r="AK29" s="177"/>
      <c r="AL29" s="144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582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>
        <f t="shared" si="2"/>
        <v>0</v>
      </c>
      <c r="W30" s="176"/>
      <c r="X30" s="144"/>
      <c r="Y30" s="164">
        <f t="shared" si="3"/>
        <v>0</v>
      </c>
      <c r="Z30" s="172">
        <f t="shared" si="4"/>
        <v>0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>
        <f t="shared" si="8"/>
        <v>0</v>
      </c>
      <c r="AI30" s="177"/>
      <c r="AJ30" s="144"/>
      <c r="AK30" s="177"/>
      <c r="AL30" s="144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582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>
        <f t="shared" si="2"/>
        <v>0</v>
      </c>
      <c r="W31" s="184"/>
      <c r="X31" s="144"/>
      <c r="Y31" s="164">
        <f t="shared" si="3"/>
        <v>0</v>
      </c>
      <c r="Z31" s="172">
        <f t="shared" si="4"/>
        <v>0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>
        <f t="shared" si="8"/>
        <v>0</v>
      </c>
      <c r="AI31" s="177"/>
      <c r="AJ31" s="144"/>
      <c r="AK31" s="177"/>
      <c r="AL31" s="144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582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>
        <f t="shared" si="2"/>
        <v>0</v>
      </c>
      <c r="W32" s="176"/>
      <c r="X32" s="144"/>
      <c r="Y32" s="164">
        <f t="shared" si="3"/>
        <v>0</v>
      </c>
      <c r="Z32" s="172">
        <f t="shared" si="4"/>
        <v>0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>
        <f t="shared" si="8"/>
        <v>0</v>
      </c>
      <c r="AI32" s="177"/>
      <c r="AJ32" s="144"/>
      <c r="AK32" s="177"/>
      <c r="AL32" s="144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582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>
        <f t="shared" si="2"/>
        <v>0</v>
      </c>
      <c r="W33" s="184"/>
      <c r="X33" s="144"/>
      <c r="Y33" s="164">
        <f t="shared" si="3"/>
        <v>0</v>
      </c>
      <c r="Z33" s="172">
        <f t="shared" si="4"/>
        <v>0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>
        <f t="shared" si="8"/>
        <v>0</v>
      </c>
      <c r="AI33" s="177"/>
      <c r="AJ33" s="144"/>
      <c r="AK33" s="177"/>
      <c r="AL33" s="144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582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>
        <f t="shared" si="2"/>
        <v>0</v>
      </c>
      <c r="W34" s="176"/>
      <c r="X34" s="144"/>
      <c r="Y34" s="164">
        <f t="shared" si="3"/>
        <v>0</v>
      </c>
      <c r="Z34" s="172">
        <f t="shared" si="4"/>
        <v>0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>
        <f t="shared" si="8"/>
        <v>0</v>
      </c>
      <c r="AI34" s="177"/>
      <c r="AJ34" s="144"/>
      <c r="AK34" s="177"/>
      <c r="AL34" s="144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582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>
        <f t="shared" si="2"/>
        <v>0</v>
      </c>
      <c r="W35" s="184"/>
      <c r="X35" s="144"/>
      <c r="Y35" s="164">
        <f t="shared" si="3"/>
        <v>0</v>
      </c>
      <c r="Z35" s="172">
        <f t="shared" si="4"/>
        <v>0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>
        <f t="shared" si="8"/>
        <v>0</v>
      </c>
      <c r="AI35" s="177"/>
      <c r="AJ35" s="144"/>
      <c r="AK35" s="177"/>
      <c r="AL35" s="144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582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>
        <f t="shared" si="2"/>
        <v>0</v>
      </c>
      <c r="W36" s="176"/>
      <c r="X36" s="144"/>
      <c r="Y36" s="164">
        <f t="shared" si="3"/>
        <v>0</v>
      </c>
      <c r="Z36" s="172">
        <f t="shared" si="4"/>
        <v>0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>
        <f t="shared" si="8"/>
        <v>0</v>
      </c>
      <c r="AI36" s="176"/>
      <c r="AJ36" s="144"/>
      <c r="AK36" s="176"/>
      <c r="AL36" s="144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582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>
        <f t="shared" si="2"/>
        <v>0</v>
      </c>
      <c r="W37" s="184"/>
      <c r="X37" s="144"/>
      <c r="Y37" s="164">
        <f t="shared" si="3"/>
        <v>0</v>
      </c>
      <c r="Z37" s="172">
        <f t="shared" si="4"/>
        <v>0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>
        <f t="shared" si="8"/>
        <v>0</v>
      </c>
      <c r="AI37" s="176"/>
      <c r="AJ37" s="144"/>
      <c r="AK37" s="176"/>
      <c r="AL37" s="144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582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>
        <f t="shared" si="2"/>
        <v>0</v>
      </c>
      <c r="W38" s="176"/>
      <c r="X38" s="144"/>
      <c r="Y38" s="164">
        <f t="shared" si="3"/>
        <v>0</v>
      </c>
      <c r="Z38" s="172">
        <f t="shared" si="4"/>
        <v>0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>
        <f t="shared" si="8"/>
        <v>0</v>
      </c>
      <c r="AI38" s="177"/>
      <c r="AJ38" s="144"/>
      <c r="AK38" s="177"/>
      <c r="AL38" s="144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582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>
        <f t="shared" si="2"/>
        <v>0</v>
      </c>
      <c r="W39" s="184"/>
      <c r="X39" s="144"/>
      <c r="Y39" s="164">
        <f t="shared" si="3"/>
        <v>0</v>
      </c>
      <c r="Z39" s="172">
        <f t="shared" si="4"/>
        <v>0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>
        <f t="shared" si="8"/>
        <v>0</v>
      </c>
      <c r="AI39" s="177"/>
      <c r="AJ39" s="144"/>
      <c r="AK39" s="177"/>
      <c r="AL39" s="144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582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>
        <f t="shared" si="2"/>
        <v>0</v>
      </c>
      <c r="W40" s="176"/>
      <c r="X40" s="144"/>
      <c r="Y40" s="164">
        <f t="shared" si="3"/>
        <v>0</v>
      </c>
      <c r="Z40" s="172">
        <f t="shared" si="4"/>
        <v>0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>
        <f t="shared" si="8"/>
        <v>0</v>
      </c>
      <c r="AI40" s="177"/>
      <c r="AJ40" s="144"/>
      <c r="AK40" s="177"/>
      <c r="AL40" s="144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582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>
        <f t="shared" si="2"/>
        <v>0</v>
      </c>
      <c r="W41" s="184"/>
      <c r="X41" s="144"/>
      <c r="Y41" s="164">
        <f t="shared" si="3"/>
        <v>0</v>
      </c>
      <c r="Z41" s="172">
        <f t="shared" si="4"/>
        <v>0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>
        <f t="shared" si="8"/>
        <v>0</v>
      </c>
      <c r="AI41" s="177"/>
      <c r="AJ41" s="144"/>
      <c r="AK41" s="177"/>
      <c r="AL41" s="144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582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>
        <f t="shared" si="2"/>
        <v>0</v>
      </c>
      <c r="W42" s="176"/>
      <c r="X42" s="144"/>
      <c r="Y42" s="164">
        <f t="shared" si="3"/>
        <v>0</v>
      </c>
      <c r="Z42" s="172">
        <f t="shared" si="4"/>
        <v>0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>
        <f t="shared" si="8"/>
        <v>0</v>
      </c>
      <c r="AI42" s="177"/>
      <c r="AJ42" s="144"/>
      <c r="AK42" s="177"/>
      <c r="AL42" s="144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582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>
        <f t="shared" si="2"/>
        <v>0</v>
      </c>
      <c r="W43" s="184"/>
      <c r="X43" s="144"/>
      <c r="Y43" s="164">
        <f t="shared" si="3"/>
        <v>0</v>
      </c>
      <c r="Z43" s="172">
        <f t="shared" si="4"/>
        <v>0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>
        <f t="shared" si="8"/>
        <v>0</v>
      </c>
      <c r="AI43" s="177"/>
      <c r="AJ43" s="144"/>
      <c r="AK43" s="177"/>
      <c r="AL43" s="144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582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>
        <f t="shared" si="2"/>
        <v>0</v>
      </c>
      <c r="W44" s="176"/>
      <c r="X44" s="144"/>
      <c r="Y44" s="164">
        <f t="shared" si="3"/>
        <v>0</v>
      </c>
      <c r="Z44" s="172">
        <f t="shared" si="4"/>
        <v>0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>
        <f t="shared" si="8"/>
        <v>0</v>
      </c>
      <c r="AI44" s="177"/>
      <c r="AJ44" s="144"/>
      <c r="AK44" s="177"/>
      <c r="AL44" s="144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582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>
        <f t="shared" si="2"/>
        <v>0</v>
      </c>
      <c r="W45" s="184"/>
      <c r="X45" s="144"/>
      <c r="Y45" s="164">
        <f t="shared" si="3"/>
        <v>0</v>
      </c>
      <c r="Z45" s="172">
        <f t="shared" si="4"/>
        <v>0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>
        <f t="shared" si="8"/>
        <v>0</v>
      </c>
      <c r="AI45" s="177"/>
      <c r="AJ45" s="144"/>
      <c r="AK45" s="177"/>
      <c r="AL45" s="144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 thickBot="1">
      <c r="A46" s="583"/>
      <c r="B46" s="37">
        <v>40</v>
      </c>
      <c r="C46" s="100"/>
      <c r="D46" s="101"/>
      <c r="E46" s="435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5">
        <f t="shared" si="1"/>
        <v>0</v>
      </c>
      <c r="V46" s="226">
        <f t="shared" si="2"/>
        <v>0</v>
      </c>
      <c r="W46" s="177"/>
      <c r="X46" s="145"/>
      <c r="Y46" s="165">
        <f t="shared" si="3"/>
        <v>0</v>
      </c>
      <c r="Z46" s="226">
        <f t="shared" si="4"/>
        <v>0</v>
      </c>
      <c r="AA46" s="177"/>
      <c r="AB46" s="145"/>
      <c r="AC46" s="165">
        <f t="shared" si="5"/>
        <v>0</v>
      </c>
      <c r="AD46" s="226" t="str">
        <f t="shared" si="6"/>
        <v>0％</v>
      </c>
      <c r="AE46" s="177"/>
      <c r="AF46" s="145"/>
      <c r="AG46" s="165">
        <f t="shared" si="7"/>
        <v>0</v>
      </c>
      <c r="AH46" s="227">
        <f t="shared" si="8"/>
        <v>0</v>
      </c>
      <c r="AI46" s="177"/>
      <c r="AJ46" s="145"/>
      <c r="AK46" s="177"/>
      <c r="AL46" s="145"/>
      <c r="AM46" s="126"/>
      <c r="AN46" s="204"/>
      <c r="AO46" s="145"/>
      <c r="AP46" s="126"/>
      <c r="AQ46" s="215"/>
      <c r="AR46" s="204"/>
      <c r="AS46" s="215"/>
      <c r="AT46" s="177"/>
      <c r="AU46" s="584"/>
      <c r="AV46" s="557"/>
    </row>
    <row r="47" spans="1:48" ht="25.5" customHeight="1" thickTop="1">
      <c r="A47" s="585" t="s">
        <v>88</v>
      </c>
      <c r="B47" s="40">
        <v>1</v>
      </c>
      <c r="C47" s="104"/>
      <c r="D47" s="105"/>
      <c r="E47" s="436" t="str">
        <f t="shared" ca="1" si="0"/>
        <v/>
      </c>
      <c r="F47" s="106"/>
      <c r="G47" s="107"/>
      <c r="H47" s="108"/>
      <c r="I47" s="108"/>
      <c r="J47" s="109"/>
      <c r="K47" s="109"/>
      <c r="L47" s="48"/>
      <c r="M47" s="110"/>
      <c r="N47" s="110"/>
      <c r="O47" s="48"/>
      <c r="P47" s="111"/>
      <c r="Q47" s="111"/>
      <c r="R47" s="136"/>
      <c r="S47" s="137"/>
      <c r="T47" s="127"/>
      <c r="U47" s="168">
        <f t="shared" si="1"/>
        <v>0</v>
      </c>
      <c r="V47" s="228">
        <f t="shared" si="2"/>
        <v>0</v>
      </c>
      <c r="W47" s="185"/>
      <c r="X47" s="146"/>
      <c r="Y47" s="166">
        <f t="shared" si="3"/>
        <v>0</v>
      </c>
      <c r="Z47" s="228">
        <f t="shared" si="4"/>
        <v>0</v>
      </c>
      <c r="AA47" s="178"/>
      <c r="AB47" s="146"/>
      <c r="AC47" s="166">
        <f t="shared" si="5"/>
        <v>0</v>
      </c>
      <c r="AD47" s="228" t="str">
        <f t="shared" si="6"/>
        <v>0％</v>
      </c>
      <c r="AE47" s="187"/>
      <c r="AF47" s="146"/>
      <c r="AG47" s="166">
        <f t="shared" si="7"/>
        <v>0</v>
      </c>
      <c r="AH47" s="229">
        <f t="shared" si="8"/>
        <v>0</v>
      </c>
      <c r="AI47" s="187"/>
      <c r="AJ47" s="146"/>
      <c r="AK47" s="187"/>
      <c r="AL47" s="146"/>
      <c r="AM47" s="202"/>
      <c r="AN47" s="207"/>
      <c r="AO47" s="146"/>
      <c r="AP47" s="212"/>
      <c r="AQ47" s="216"/>
      <c r="AR47" s="207"/>
      <c r="AS47" s="216"/>
      <c r="AT47" s="178"/>
      <c r="AU47" s="588"/>
      <c r="AV47" s="589"/>
    </row>
    <row r="48" spans="1:48" ht="25.5" customHeight="1">
      <c r="A48" s="586"/>
      <c r="B48" s="32">
        <v>2</v>
      </c>
      <c r="C48" s="100"/>
      <c r="D48" s="95"/>
      <c r="E48" s="434" t="str">
        <f t="shared" ca="1" si="0"/>
        <v/>
      </c>
      <c r="F48" s="102"/>
      <c r="G48" s="103"/>
      <c r="H48" s="38"/>
      <c r="I48" s="34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9">
        <f t="shared" si="1"/>
        <v>0</v>
      </c>
      <c r="V48" s="172">
        <f t="shared" si="2"/>
        <v>0</v>
      </c>
      <c r="W48" s="177"/>
      <c r="X48" s="145"/>
      <c r="Y48" s="164">
        <f t="shared" si="3"/>
        <v>0</v>
      </c>
      <c r="Z48" s="172">
        <f t="shared" si="4"/>
        <v>0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>
        <f t="shared" si="8"/>
        <v>0</v>
      </c>
      <c r="AI48" s="177"/>
      <c r="AJ48" s="145"/>
      <c r="AK48" s="177"/>
      <c r="AL48" s="14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586"/>
      <c r="B49" s="32">
        <v>3</v>
      </c>
      <c r="C49" s="94"/>
      <c r="D49" s="95"/>
      <c r="E49" s="434" t="str">
        <f t="shared" ca="1" si="0"/>
        <v/>
      </c>
      <c r="F49" s="96"/>
      <c r="G49" s="97"/>
      <c r="H49" s="34"/>
      <c r="I49" s="34"/>
      <c r="J49" s="98"/>
      <c r="K49" s="98"/>
      <c r="L49" s="35"/>
      <c r="M49" s="99"/>
      <c r="N49" s="99"/>
      <c r="O49" s="35"/>
      <c r="P49" s="36"/>
      <c r="Q49" s="36"/>
      <c r="R49" s="132"/>
      <c r="S49" s="133"/>
      <c r="T49" s="123"/>
      <c r="U49" s="169">
        <f t="shared" si="1"/>
        <v>0</v>
      </c>
      <c r="V49" s="172">
        <f t="shared" si="2"/>
        <v>0</v>
      </c>
      <c r="W49" s="184"/>
      <c r="X49" s="144"/>
      <c r="Y49" s="164">
        <f t="shared" si="3"/>
        <v>0</v>
      </c>
      <c r="Z49" s="172">
        <f t="shared" si="4"/>
        <v>0</v>
      </c>
      <c r="AA49" s="176"/>
      <c r="AB49" s="144"/>
      <c r="AC49" s="164">
        <f t="shared" si="5"/>
        <v>0</v>
      </c>
      <c r="AD49" s="172" t="str">
        <f t="shared" si="6"/>
        <v>0％</v>
      </c>
      <c r="AE49" s="177"/>
      <c r="AF49" s="144"/>
      <c r="AG49" s="164">
        <f t="shared" si="7"/>
        <v>0</v>
      </c>
      <c r="AH49" s="193">
        <f t="shared" si="8"/>
        <v>0</v>
      </c>
      <c r="AI49" s="177"/>
      <c r="AJ49" s="144"/>
      <c r="AK49" s="177"/>
      <c r="AL49" s="144"/>
      <c r="AM49" s="126"/>
      <c r="AN49" s="204"/>
      <c r="AO49" s="144"/>
      <c r="AP49" s="124"/>
      <c r="AQ49" s="205"/>
      <c r="AR49" s="204"/>
      <c r="AS49" s="205"/>
      <c r="AT49" s="176"/>
      <c r="AU49" s="577"/>
      <c r="AV49" s="578"/>
    </row>
    <row r="50" spans="1:48" ht="25.5" customHeight="1" thickBot="1">
      <c r="A50" s="587"/>
      <c r="B50" s="41">
        <v>4</v>
      </c>
      <c r="C50" s="112"/>
      <c r="D50" s="113"/>
      <c r="E50" s="437" t="str">
        <f t="shared" ca="1" si="0"/>
        <v/>
      </c>
      <c r="F50" s="114"/>
      <c r="G50" s="115"/>
      <c r="H50" s="42"/>
      <c r="I50" s="42"/>
      <c r="J50" s="116"/>
      <c r="K50" s="116"/>
      <c r="L50" s="43"/>
      <c r="M50" s="116"/>
      <c r="N50" s="116"/>
      <c r="O50" s="43"/>
      <c r="P50" s="44"/>
      <c r="Q50" s="44"/>
      <c r="R50" s="138"/>
      <c r="S50" s="139"/>
      <c r="T50" s="128"/>
      <c r="U50" s="170">
        <f t="shared" si="1"/>
        <v>0</v>
      </c>
      <c r="V50" s="230">
        <f t="shared" si="2"/>
        <v>0</v>
      </c>
      <c r="W50" s="179"/>
      <c r="X50" s="147"/>
      <c r="Y50" s="167">
        <f t="shared" si="3"/>
        <v>0</v>
      </c>
      <c r="Z50" s="230">
        <f t="shared" si="4"/>
        <v>0</v>
      </c>
      <c r="AA50" s="179"/>
      <c r="AB50" s="147"/>
      <c r="AC50" s="167">
        <f t="shared" si="5"/>
        <v>0</v>
      </c>
      <c r="AD50" s="230" t="str">
        <f t="shared" si="6"/>
        <v>0％</v>
      </c>
      <c r="AE50" s="179"/>
      <c r="AF50" s="147"/>
      <c r="AG50" s="167">
        <f t="shared" si="7"/>
        <v>0</v>
      </c>
      <c r="AH50" s="231">
        <f t="shared" si="8"/>
        <v>0</v>
      </c>
      <c r="AI50" s="179"/>
      <c r="AJ50" s="147"/>
      <c r="AK50" s="179"/>
      <c r="AL50" s="147"/>
      <c r="AM50" s="129"/>
      <c r="AN50" s="208"/>
      <c r="AO50" s="147"/>
      <c r="AP50" s="129"/>
      <c r="AQ50" s="217"/>
      <c r="AR50" s="208"/>
      <c r="AS50" s="217"/>
      <c r="AT50" s="179"/>
      <c r="AU50" s="590"/>
      <c r="AV50" s="591"/>
    </row>
    <row r="51" spans="1:48" ht="25.5" customHeight="1" thickTop="1">
      <c r="A51" s="592" t="s">
        <v>89</v>
      </c>
      <c r="B51" s="40">
        <v>1</v>
      </c>
      <c r="C51" s="104"/>
      <c r="D51" s="143"/>
      <c r="E51" s="436" t="str">
        <f t="shared" ca="1" si="0"/>
        <v/>
      </c>
      <c r="F51" s="106"/>
      <c r="G51" s="107"/>
      <c r="H51" s="108"/>
      <c r="I51" s="47"/>
      <c r="J51" s="109"/>
      <c r="K51" s="121"/>
      <c r="L51" s="117"/>
      <c r="M51" s="110"/>
      <c r="N51" s="110"/>
      <c r="O51" s="35"/>
      <c r="P51" s="111"/>
      <c r="Q51" s="111"/>
      <c r="R51" s="136"/>
      <c r="S51" s="137"/>
      <c r="T51" s="127"/>
      <c r="U51" s="152"/>
      <c r="V51" s="157"/>
      <c r="W51" s="185"/>
      <c r="X51" s="146"/>
      <c r="Y51" s="152"/>
      <c r="Z51" s="157"/>
      <c r="AA51" s="178"/>
      <c r="AB51" s="146"/>
      <c r="AC51" s="152"/>
      <c r="AD51" s="157"/>
      <c r="AE51" s="187"/>
      <c r="AF51" s="146"/>
      <c r="AG51" s="152"/>
      <c r="AH51" s="194"/>
      <c r="AI51" s="187"/>
      <c r="AJ51" s="146"/>
      <c r="AK51" s="187"/>
      <c r="AL51" s="146"/>
      <c r="AM51" s="202"/>
      <c r="AN51" s="207"/>
      <c r="AO51" s="146"/>
      <c r="AP51" s="212"/>
      <c r="AQ51" s="216"/>
      <c r="AR51" s="207"/>
      <c r="AS51" s="216"/>
      <c r="AT51" s="178"/>
      <c r="AU51" s="595"/>
      <c r="AV51" s="558"/>
    </row>
    <row r="52" spans="1:48" ht="25.5" customHeight="1">
      <c r="A52" s="593"/>
      <c r="B52" s="32">
        <v>2</v>
      </c>
      <c r="C52" s="100"/>
      <c r="D52" s="95"/>
      <c r="E52" s="434" t="str">
        <f t="shared" ca="1" si="0"/>
        <v/>
      </c>
      <c r="F52" s="102"/>
      <c r="G52" s="103"/>
      <c r="H52" s="38"/>
      <c r="I52" s="34"/>
      <c r="J52" s="98"/>
      <c r="K52" s="98"/>
      <c r="L52" s="35"/>
      <c r="M52" s="98"/>
      <c r="N52" s="98"/>
      <c r="O52" s="35"/>
      <c r="P52" s="39"/>
      <c r="Q52" s="39"/>
      <c r="R52" s="134"/>
      <c r="S52" s="135"/>
      <c r="T52" s="125"/>
      <c r="U52" s="153"/>
      <c r="V52" s="158"/>
      <c r="W52" s="177"/>
      <c r="X52" s="145"/>
      <c r="Y52" s="153"/>
      <c r="Z52" s="158"/>
      <c r="AA52" s="177"/>
      <c r="AB52" s="145"/>
      <c r="AC52" s="153"/>
      <c r="AD52" s="158"/>
      <c r="AE52" s="177"/>
      <c r="AF52" s="145"/>
      <c r="AG52" s="153"/>
      <c r="AH52" s="195"/>
      <c r="AI52" s="177"/>
      <c r="AJ52" s="145"/>
      <c r="AK52" s="177"/>
      <c r="AL52" s="145"/>
      <c r="AM52" s="126"/>
      <c r="AN52" s="204"/>
      <c r="AO52" s="145"/>
      <c r="AP52" s="126"/>
      <c r="AQ52" s="215"/>
      <c r="AR52" s="204"/>
      <c r="AS52" s="215"/>
      <c r="AT52" s="177"/>
      <c r="AU52" s="577"/>
      <c r="AV52" s="578"/>
    </row>
    <row r="53" spans="1:48" ht="25.5" customHeight="1">
      <c r="A53" s="593"/>
      <c r="B53" s="32">
        <v>3</v>
      </c>
      <c r="C53" s="94"/>
      <c r="D53" s="95"/>
      <c r="E53" s="434" t="str">
        <f t="shared" ca="1" si="0"/>
        <v/>
      </c>
      <c r="F53" s="96"/>
      <c r="G53" s="97"/>
      <c r="H53" s="34"/>
      <c r="I53" s="34"/>
      <c r="J53" s="98"/>
      <c r="K53" s="98"/>
      <c r="L53" s="35"/>
      <c r="M53" s="99"/>
      <c r="N53" s="99"/>
      <c r="O53" s="35"/>
      <c r="P53" s="36"/>
      <c r="Q53" s="36"/>
      <c r="R53" s="132"/>
      <c r="S53" s="133"/>
      <c r="T53" s="123"/>
      <c r="U53" s="154"/>
      <c r="V53" s="159"/>
      <c r="W53" s="184"/>
      <c r="X53" s="144"/>
      <c r="Y53" s="154"/>
      <c r="Z53" s="159"/>
      <c r="AA53" s="176"/>
      <c r="AB53" s="144"/>
      <c r="AC53" s="154"/>
      <c r="AD53" s="159"/>
      <c r="AE53" s="177"/>
      <c r="AF53" s="144"/>
      <c r="AG53" s="154"/>
      <c r="AH53" s="196"/>
      <c r="AI53" s="177"/>
      <c r="AJ53" s="144"/>
      <c r="AK53" s="177"/>
      <c r="AL53" s="144"/>
      <c r="AM53" s="126"/>
      <c r="AN53" s="204"/>
      <c r="AO53" s="144"/>
      <c r="AP53" s="124"/>
      <c r="AQ53" s="205"/>
      <c r="AR53" s="204"/>
      <c r="AS53" s="205"/>
      <c r="AT53" s="176"/>
      <c r="AU53" s="577"/>
      <c r="AV53" s="578"/>
    </row>
    <row r="54" spans="1:48" ht="25.5" customHeight="1">
      <c r="A54" s="593"/>
      <c r="B54" s="32">
        <v>4</v>
      </c>
      <c r="C54" s="100"/>
      <c r="D54" s="95"/>
      <c r="E54" s="434" t="str">
        <f t="shared" ca="1" si="0"/>
        <v/>
      </c>
      <c r="F54" s="102"/>
      <c r="G54" s="103"/>
      <c r="H54" s="38"/>
      <c r="I54" s="34"/>
      <c r="J54" s="98"/>
      <c r="K54" s="98"/>
      <c r="L54" s="35"/>
      <c r="M54" s="98"/>
      <c r="N54" s="98"/>
      <c r="O54" s="35"/>
      <c r="P54" s="39"/>
      <c r="Q54" s="39"/>
      <c r="R54" s="134"/>
      <c r="S54" s="135"/>
      <c r="T54" s="125"/>
      <c r="U54" s="153"/>
      <c r="V54" s="158"/>
      <c r="W54" s="177"/>
      <c r="X54" s="145"/>
      <c r="Y54" s="153"/>
      <c r="Z54" s="158"/>
      <c r="AA54" s="177"/>
      <c r="AB54" s="145"/>
      <c r="AC54" s="153"/>
      <c r="AD54" s="158"/>
      <c r="AE54" s="177"/>
      <c r="AF54" s="145"/>
      <c r="AG54" s="153"/>
      <c r="AH54" s="195"/>
      <c r="AI54" s="177"/>
      <c r="AJ54" s="145"/>
      <c r="AK54" s="177"/>
      <c r="AL54" s="145"/>
      <c r="AM54" s="126"/>
      <c r="AN54" s="204"/>
      <c r="AO54" s="145"/>
      <c r="AP54" s="126"/>
      <c r="AQ54" s="215"/>
      <c r="AR54" s="204"/>
      <c r="AS54" s="215"/>
      <c r="AT54" s="177"/>
      <c r="AU54" s="577"/>
      <c r="AV54" s="578"/>
    </row>
    <row r="55" spans="1:48" ht="25.5" customHeight="1">
      <c r="A55" s="593"/>
      <c r="B55" s="32">
        <v>5</v>
      </c>
      <c r="C55" s="94"/>
      <c r="D55" s="95"/>
      <c r="E55" s="434" t="str">
        <f t="shared" ca="1" si="0"/>
        <v/>
      </c>
      <c r="F55" s="96"/>
      <c r="G55" s="97"/>
      <c r="H55" s="34"/>
      <c r="I55" s="34"/>
      <c r="J55" s="98"/>
      <c r="K55" s="98"/>
      <c r="L55" s="35"/>
      <c r="M55" s="99"/>
      <c r="N55" s="99"/>
      <c r="O55" s="35"/>
      <c r="P55" s="36"/>
      <c r="Q55" s="36"/>
      <c r="R55" s="132"/>
      <c r="S55" s="133"/>
      <c r="T55" s="123"/>
      <c r="U55" s="154"/>
      <c r="V55" s="159"/>
      <c r="W55" s="184"/>
      <c r="X55" s="144"/>
      <c r="Y55" s="154"/>
      <c r="Z55" s="159"/>
      <c r="AA55" s="176"/>
      <c r="AB55" s="144"/>
      <c r="AC55" s="154"/>
      <c r="AD55" s="159"/>
      <c r="AE55" s="177"/>
      <c r="AF55" s="144"/>
      <c r="AG55" s="154"/>
      <c r="AH55" s="196"/>
      <c r="AI55" s="177"/>
      <c r="AJ55" s="144"/>
      <c r="AK55" s="177"/>
      <c r="AL55" s="144"/>
      <c r="AM55" s="126"/>
      <c r="AN55" s="204"/>
      <c r="AO55" s="144"/>
      <c r="AP55" s="124"/>
      <c r="AQ55" s="205"/>
      <c r="AR55" s="204"/>
      <c r="AS55" s="205"/>
      <c r="AT55" s="176"/>
      <c r="AU55" s="577"/>
      <c r="AV55" s="578"/>
    </row>
    <row r="56" spans="1:48" ht="25.5" customHeight="1">
      <c r="A56" s="593"/>
      <c r="B56" s="32">
        <v>6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8"/>
      <c r="N56" s="98"/>
      <c r="O56" s="35"/>
      <c r="P56" s="39"/>
      <c r="Q56" s="39"/>
      <c r="R56" s="134"/>
      <c r="S56" s="135"/>
      <c r="T56" s="125"/>
      <c r="U56" s="153"/>
      <c r="V56" s="158"/>
      <c r="W56" s="177"/>
      <c r="X56" s="145"/>
      <c r="Y56" s="153"/>
      <c r="Z56" s="158"/>
      <c r="AA56" s="177"/>
      <c r="AB56" s="145"/>
      <c r="AC56" s="153"/>
      <c r="AD56" s="158"/>
      <c r="AE56" s="177"/>
      <c r="AF56" s="145"/>
      <c r="AG56" s="153"/>
      <c r="AH56" s="195"/>
      <c r="AI56" s="177"/>
      <c r="AJ56" s="145"/>
      <c r="AK56" s="177"/>
      <c r="AL56" s="14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93"/>
      <c r="B57" s="32">
        <v>7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54"/>
      <c r="V57" s="159"/>
      <c r="W57" s="184"/>
      <c r="X57" s="144"/>
      <c r="Y57" s="154"/>
      <c r="Z57" s="159"/>
      <c r="AA57" s="176"/>
      <c r="AB57" s="144"/>
      <c r="AC57" s="154"/>
      <c r="AD57" s="159"/>
      <c r="AE57" s="177"/>
      <c r="AF57" s="144"/>
      <c r="AG57" s="154"/>
      <c r="AH57" s="196"/>
      <c r="AI57" s="177"/>
      <c r="AJ57" s="144"/>
      <c r="AK57" s="177"/>
      <c r="AL57" s="144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>
      <c r="A58" s="593"/>
      <c r="B58" s="32">
        <v>8</v>
      </c>
      <c r="C58" s="100"/>
      <c r="D58" s="95"/>
      <c r="E58" s="434" t="str">
        <f t="shared" ca="1" si="0"/>
        <v/>
      </c>
      <c r="F58" s="102"/>
      <c r="G58" s="103"/>
      <c r="H58" s="38"/>
      <c r="I58" s="34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153"/>
      <c r="V58" s="158"/>
      <c r="W58" s="177"/>
      <c r="X58" s="145"/>
      <c r="Y58" s="153"/>
      <c r="Z58" s="158"/>
      <c r="AA58" s="177"/>
      <c r="AB58" s="145"/>
      <c r="AC58" s="153"/>
      <c r="AD58" s="158"/>
      <c r="AE58" s="177"/>
      <c r="AF58" s="145"/>
      <c r="AG58" s="153"/>
      <c r="AH58" s="195"/>
      <c r="AI58" s="177"/>
      <c r="AJ58" s="145"/>
      <c r="AK58" s="177"/>
      <c r="AL58" s="145"/>
      <c r="AM58" s="126"/>
      <c r="AN58" s="204"/>
      <c r="AO58" s="145"/>
      <c r="AP58" s="126"/>
      <c r="AQ58" s="215"/>
      <c r="AR58" s="204"/>
      <c r="AS58" s="215"/>
      <c r="AT58" s="177"/>
      <c r="AU58" s="577"/>
      <c r="AV58" s="578"/>
    </row>
    <row r="59" spans="1:48" ht="25.5" customHeight="1">
      <c r="A59" s="593"/>
      <c r="B59" s="32">
        <v>9</v>
      </c>
      <c r="C59" s="94"/>
      <c r="D59" s="95"/>
      <c r="E59" s="434" t="str">
        <f t="shared" ca="1" si="0"/>
        <v/>
      </c>
      <c r="F59" s="96"/>
      <c r="G59" s="97"/>
      <c r="H59" s="34"/>
      <c r="I59" s="34"/>
      <c r="J59" s="98"/>
      <c r="K59" s="98"/>
      <c r="L59" s="35"/>
      <c r="M59" s="99"/>
      <c r="N59" s="99"/>
      <c r="O59" s="35"/>
      <c r="P59" s="36"/>
      <c r="Q59" s="36"/>
      <c r="R59" s="132"/>
      <c r="S59" s="133"/>
      <c r="T59" s="123"/>
      <c r="U59" s="154"/>
      <c r="V59" s="159"/>
      <c r="W59" s="184"/>
      <c r="X59" s="144"/>
      <c r="Y59" s="154"/>
      <c r="Z59" s="159"/>
      <c r="AA59" s="176"/>
      <c r="AB59" s="144"/>
      <c r="AC59" s="154"/>
      <c r="AD59" s="159"/>
      <c r="AE59" s="177"/>
      <c r="AF59" s="144"/>
      <c r="AG59" s="154"/>
      <c r="AH59" s="196"/>
      <c r="AI59" s="177"/>
      <c r="AJ59" s="144"/>
      <c r="AK59" s="177"/>
      <c r="AL59" s="144"/>
      <c r="AM59" s="126"/>
      <c r="AN59" s="204"/>
      <c r="AO59" s="144"/>
      <c r="AP59" s="124"/>
      <c r="AQ59" s="205"/>
      <c r="AR59" s="204"/>
      <c r="AS59" s="205"/>
      <c r="AT59" s="176"/>
      <c r="AU59" s="577"/>
      <c r="AV59" s="578"/>
    </row>
    <row r="60" spans="1:48" ht="25.5" customHeight="1">
      <c r="A60" s="593"/>
      <c r="B60" s="32">
        <v>10</v>
      </c>
      <c r="C60" s="100"/>
      <c r="D60" s="95"/>
      <c r="E60" s="434" t="str">
        <f t="shared" ca="1" si="0"/>
        <v/>
      </c>
      <c r="F60" s="102"/>
      <c r="G60" s="103"/>
      <c r="H60" s="38"/>
      <c r="I60" s="34"/>
      <c r="J60" s="98"/>
      <c r="K60" s="98"/>
      <c r="L60" s="35"/>
      <c r="M60" s="98"/>
      <c r="N60" s="98"/>
      <c r="O60" s="35"/>
      <c r="P60" s="39"/>
      <c r="Q60" s="39"/>
      <c r="R60" s="134"/>
      <c r="S60" s="135"/>
      <c r="T60" s="125"/>
      <c r="U60" s="153"/>
      <c r="V60" s="158"/>
      <c r="W60" s="177"/>
      <c r="X60" s="145"/>
      <c r="Y60" s="153"/>
      <c r="Z60" s="158"/>
      <c r="AA60" s="177"/>
      <c r="AB60" s="145"/>
      <c r="AC60" s="153"/>
      <c r="AD60" s="158"/>
      <c r="AE60" s="177"/>
      <c r="AF60" s="145"/>
      <c r="AG60" s="153"/>
      <c r="AH60" s="195"/>
      <c r="AI60" s="177"/>
      <c r="AJ60" s="145"/>
      <c r="AK60" s="177"/>
      <c r="AL60" s="145"/>
      <c r="AM60" s="126"/>
      <c r="AN60" s="204"/>
      <c r="AO60" s="145"/>
      <c r="AP60" s="126"/>
      <c r="AQ60" s="215"/>
      <c r="AR60" s="204"/>
      <c r="AS60" s="215"/>
      <c r="AT60" s="177"/>
      <c r="AU60" s="577"/>
      <c r="AV60" s="578"/>
    </row>
    <row r="61" spans="1:48" ht="25.5" customHeight="1">
      <c r="A61" s="593"/>
      <c r="B61" s="32">
        <v>11</v>
      </c>
      <c r="C61" s="94"/>
      <c r="D61" s="95"/>
      <c r="E61" s="434" t="str">
        <f t="shared" ca="1" si="0"/>
        <v/>
      </c>
      <c r="F61" s="96"/>
      <c r="G61" s="97"/>
      <c r="H61" s="34"/>
      <c r="I61" s="34"/>
      <c r="J61" s="98"/>
      <c r="K61" s="98"/>
      <c r="L61" s="35"/>
      <c r="M61" s="99"/>
      <c r="N61" s="99"/>
      <c r="O61" s="35"/>
      <c r="P61" s="36"/>
      <c r="Q61" s="36"/>
      <c r="R61" s="132"/>
      <c r="S61" s="133"/>
      <c r="T61" s="123"/>
      <c r="U61" s="154"/>
      <c r="V61" s="159"/>
      <c r="W61" s="184"/>
      <c r="X61" s="144"/>
      <c r="Y61" s="154"/>
      <c r="Z61" s="159"/>
      <c r="AA61" s="176"/>
      <c r="AB61" s="144"/>
      <c r="AC61" s="154"/>
      <c r="AD61" s="159"/>
      <c r="AE61" s="177"/>
      <c r="AF61" s="144"/>
      <c r="AG61" s="154"/>
      <c r="AH61" s="196"/>
      <c r="AI61" s="177"/>
      <c r="AJ61" s="144"/>
      <c r="AK61" s="177"/>
      <c r="AL61" s="144"/>
      <c r="AM61" s="126"/>
      <c r="AN61" s="204"/>
      <c r="AO61" s="144"/>
      <c r="AP61" s="124"/>
      <c r="AQ61" s="205"/>
      <c r="AR61" s="204"/>
      <c r="AS61" s="205"/>
      <c r="AT61" s="176"/>
      <c r="AU61" s="577"/>
      <c r="AV61" s="578"/>
    </row>
    <row r="62" spans="1:48" ht="25.5" customHeight="1">
      <c r="A62" s="593"/>
      <c r="B62" s="32">
        <v>12</v>
      </c>
      <c r="C62" s="100"/>
      <c r="D62" s="95"/>
      <c r="E62" s="434" t="str">
        <f t="shared" ca="1" si="0"/>
        <v/>
      </c>
      <c r="F62" s="102"/>
      <c r="G62" s="103"/>
      <c r="H62" s="38"/>
      <c r="I62" s="34"/>
      <c r="J62" s="98"/>
      <c r="K62" s="98"/>
      <c r="L62" s="35"/>
      <c r="M62" s="98"/>
      <c r="N62" s="98"/>
      <c r="O62" s="35"/>
      <c r="P62" s="39"/>
      <c r="Q62" s="39"/>
      <c r="R62" s="134"/>
      <c r="S62" s="135"/>
      <c r="T62" s="125"/>
      <c r="U62" s="153"/>
      <c r="V62" s="158"/>
      <c r="W62" s="177"/>
      <c r="X62" s="145"/>
      <c r="Y62" s="153"/>
      <c r="Z62" s="158"/>
      <c r="AA62" s="177"/>
      <c r="AB62" s="145"/>
      <c r="AC62" s="153"/>
      <c r="AD62" s="158"/>
      <c r="AE62" s="177"/>
      <c r="AF62" s="145"/>
      <c r="AG62" s="153"/>
      <c r="AH62" s="195"/>
      <c r="AI62" s="177"/>
      <c r="AJ62" s="145"/>
      <c r="AK62" s="177"/>
      <c r="AL62" s="145"/>
      <c r="AM62" s="126"/>
      <c r="AN62" s="204"/>
      <c r="AO62" s="145"/>
      <c r="AP62" s="126"/>
      <c r="AQ62" s="215"/>
      <c r="AR62" s="204"/>
      <c r="AS62" s="215"/>
      <c r="AT62" s="177"/>
      <c r="AU62" s="577"/>
      <c r="AV62" s="578"/>
    </row>
    <row r="63" spans="1:48" ht="25.5" customHeight="1">
      <c r="A63" s="593"/>
      <c r="B63" s="32">
        <v>13</v>
      </c>
      <c r="C63" s="94"/>
      <c r="D63" s="95"/>
      <c r="E63" s="434" t="str">
        <f t="shared" ca="1" si="0"/>
        <v/>
      </c>
      <c r="F63" s="96"/>
      <c r="G63" s="97"/>
      <c r="H63" s="34"/>
      <c r="I63" s="34"/>
      <c r="J63" s="98"/>
      <c r="K63" s="98"/>
      <c r="L63" s="35"/>
      <c r="M63" s="99"/>
      <c r="N63" s="99"/>
      <c r="O63" s="35"/>
      <c r="P63" s="36"/>
      <c r="Q63" s="36"/>
      <c r="R63" s="132"/>
      <c r="S63" s="133"/>
      <c r="T63" s="123"/>
      <c r="U63" s="154"/>
      <c r="V63" s="159"/>
      <c r="W63" s="184"/>
      <c r="X63" s="144"/>
      <c r="Y63" s="154"/>
      <c r="Z63" s="159"/>
      <c r="AA63" s="176"/>
      <c r="AB63" s="144"/>
      <c r="AC63" s="154"/>
      <c r="AD63" s="159"/>
      <c r="AE63" s="177"/>
      <c r="AF63" s="144"/>
      <c r="AG63" s="154"/>
      <c r="AH63" s="196"/>
      <c r="AI63" s="177"/>
      <c r="AJ63" s="144"/>
      <c r="AK63" s="177"/>
      <c r="AL63" s="144"/>
      <c r="AM63" s="126"/>
      <c r="AN63" s="204"/>
      <c r="AO63" s="144"/>
      <c r="AP63" s="124"/>
      <c r="AQ63" s="205"/>
      <c r="AR63" s="204"/>
      <c r="AS63" s="205"/>
      <c r="AT63" s="176"/>
      <c r="AU63" s="577"/>
      <c r="AV63" s="578"/>
    </row>
    <row r="64" spans="1:48" ht="25.5" customHeight="1">
      <c r="A64" s="593"/>
      <c r="B64" s="32">
        <v>14</v>
      </c>
      <c r="C64" s="100"/>
      <c r="D64" s="95"/>
      <c r="E64" s="434" t="str">
        <f t="shared" ca="1" si="0"/>
        <v/>
      </c>
      <c r="F64" s="102"/>
      <c r="G64" s="103"/>
      <c r="H64" s="38"/>
      <c r="I64" s="34"/>
      <c r="J64" s="98"/>
      <c r="K64" s="98"/>
      <c r="L64" s="35"/>
      <c r="M64" s="98"/>
      <c r="N64" s="98"/>
      <c r="O64" s="35"/>
      <c r="P64" s="39"/>
      <c r="Q64" s="39"/>
      <c r="R64" s="134"/>
      <c r="S64" s="135"/>
      <c r="T64" s="125"/>
      <c r="U64" s="153"/>
      <c r="V64" s="158"/>
      <c r="W64" s="177"/>
      <c r="X64" s="145"/>
      <c r="Y64" s="153"/>
      <c r="Z64" s="158"/>
      <c r="AA64" s="177"/>
      <c r="AB64" s="145"/>
      <c r="AC64" s="153"/>
      <c r="AD64" s="158"/>
      <c r="AE64" s="177"/>
      <c r="AF64" s="145"/>
      <c r="AG64" s="153"/>
      <c r="AH64" s="195"/>
      <c r="AI64" s="177"/>
      <c r="AJ64" s="145"/>
      <c r="AK64" s="177"/>
      <c r="AL64" s="145"/>
      <c r="AM64" s="126"/>
      <c r="AN64" s="204"/>
      <c r="AO64" s="145"/>
      <c r="AP64" s="126"/>
      <c r="AQ64" s="215"/>
      <c r="AR64" s="204"/>
      <c r="AS64" s="215"/>
      <c r="AT64" s="177"/>
      <c r="AU64" s="577"/>
      <c r="AV64" s="578"/>
    </row>
    <row r="65" spans="1:48" ht="25.5" customHeight="1" thickBot="1">
      <c r="A65" s="594"/>
      <c r="B65" s="37">
        <v>15</v>
      </c>
      <c r="C65" s="112"/>
      <c r="D65" s="113"/>
      <c r="E65" s="437" t="str">
        <f t="shared" ca="1" si="0"/>
        <v/>
      </c>
      <c r="F65" s="114"/>
      <c r="G65" s="115"/>
      <c r="H65" s="42"/>
      <c r="I65" s="42"/>
      <c r="J65" s="116"/>
      <c r="K65" s="98"/>
      <c r="L65" s="35"/>
      <c r="M65" s="116"/>
      <c r="N65" s="116"/>
      <c r="O65" s="35"/>
      <c r="P65" s="44"/>
      <c r="Q65" s="44"/>
      <c r="R65" s="138"/>
      <c r="S65" s="139"/>
      <c r="T65" s="128"/>
      <c r="U65" s="155"/>
      <c r="V65" s="160"/>
      <c r="W65" s="186"/>
      <c r="X65" s="147"/>
      <c r="Y65" s="155"/>
      <c r="Z65" s="160"/>
      <c r="AA65" s="179"/>
      <c r="AB65" s="147"/>
      <c r="AC65" s="155"/>
      <c r="AD65" s="160"/>
      <c r="AE65" s="179"/>
      <c r="AF65" s="147"/>
      <c r="AG65" s="155"/>
      <c r="AH65" s="197"/>
      <c r="AI65" s="179"/>
      <c r="AJ65" s="147"/>
      <c r="AK65" s="179"/>
      <c r="AL65" s="147"/>
      <c r="AM65" s="129"/>
      <c r="AN65" s="208"/>
      <c r="AO65" s="147"/>
      <c r="AP65" s="129"/>
      <c r="AQ65" s="217"/>
      <c r="AR65" s="208"/>
      <c r="AS65" s="217"/>
      <c r="AT65" s="179"/>
      <c r="AU65" s="590"/>
      <c r="AV65" s="591"/>
    </row>
    <row r="66" spans="1:48" ht="25.5" customHeight="1" thickTop="1">
      <c r="A66" s="596" t="s">
        <v>88</v>
      </c>
      <c r="B66" s="45">
        <v>1</v>
      </c>
      <c r="C66" s="118"/>
      <c r="D66" s="143"/>
      <c r="E66" s="438" t="str">
        <f t="shared" ca="1" si="0"/>
        <v/>
      </c>
      <c r="F66" s="119"/>
      <c r="G66" s="120"/>
      <c r="H66" s="46"/>
      <c r="I66" s="47"/>
      <c r="J66" s="121"/>
      <c r="K66" s="110"/>
      <c r="L66" s="48"/>
      <c r="M66" s="121"/>
      <c r="N66" s="121"/>
      <c r="O66" s="48"/>
      <c r="P66" s="49"/>
      <c r="Q66" s="49"/>
      <c r="R66" s="140"/>
      <c r="S66" s="141"/>
      <c r="T66" s="130"/>
      <c r="U66" s="156"/>
      <c r="V66" s="161"/>
      <c r="W66" s="180"/>
      <c r="X66" s="148"/>
      <c r="Y66" s="156"/>
      <c r="Z66" s="161"/>
      <c r="AA66" s="180"/>
      <c r="AB66" s="148"/>
      <c r="AC66" s="156"/>
      <c r="AD66" s="161"/>
      <c r="AE66" s="180"/>
      <c r="AF66" s="148"/>
      <c r="AG66" s="156"/>
      <c r="AH66" s="198"/>
      <c r="AI66" s="180"/>
      <c r="AJ66" s="148"/>
      <c r="AK66" s="180"/>
      <c r="AL66" s="148"/>
      <c r="AM66" s="131"/>
      <c r="AN66" s="209"/>
      <c r="AO66" s="148"/>
      <c r="AP66" s="131"/>
      <c r="AQ66" s="218"/>
      <c r="AR66" s="209"/>
      <c r="AS66" s="218"/>
      <c r="AT66" s="180"/>
      <c r="AU66" s="595"/>
      <c r="AV66" s="558"/>
    </row>
    <row r="67" spans="1:48" ht="25.5" customHeight="1">
      <c r="A67" s="597"/>
      <c r="B67" s="32">
        <v>2</v>
      </c>
      <c r="C67" s="94"/>
      <c r="D67" s="95"/>
      <c r="E67" s="434" t="str">
        <f t="shared" ca="1" si="0"/>
        <v/>
      </c>
      <c r="F67" s="96"/>
      <c r="G67" s="97"/>
      <c r="H67" s="34"/>
      <c r="I67" s="34"/>
      <c r="J67" s="98"/>
      <c r="K67" s="98"/>
      <c r="L67" s="35"/>
      <c r="M67" s="99"/>
      <c r="N67" s="99"/>
      <c r="O67" s="35"/>
      <c r="P67" s="36"/>
      <c r="Q67" s="36"/>
      <c r="R67" s="132"/>
      <c r="S67" s="133"/>
      <c r="T67" s="123"/>
      <c r="U67" s="154"/>
      <c r="V67" s="159"/>
      <c r="W67" s="184"/>
      <c r="X67" s="144"/>
      <c r="Y67" s="154"/>
      <c r="Z67" s="159"/>
      <c r="AA67" s="176"/>
      <c r="AB67" s="144"/>
      <c r="AC67" s="154"/>
      <c r="AD67" s="159"/>
      <c r="AE67" s="177"/>
      <c r="AF67" s="144"/>
      <c r="AG67" s="154"/>
      <c r="AH67" s="196"/>
      <c r="AI67" s="177"/>
      <c r="AJ67" s="144"/>
      <c r="AK67" s="177"/>
      <c r="AL67" s="144"/>
      <c r="AM67" s="126"/>
      <c r="AN67" s="204"/>
      <c r="AO67" s="144"/>
      <c r="AP67" s="124"/>
      <c r="AQ67" s="205"/>
      <c r="AR67" s="204"/>
      <c r="AS67" s="205"/>
      <c r="AT67" s="176"/>
      <c r="AU67" s="577"/>
      <c r="AV67" s="578"/>
    </row>
    <row r="68" spans="1:48" ht="25.5" customHeight="1">
      <c r="A68" s="597"/>
      <c r="B68" s="32">
        <v>3</v>
      </c>
      <c r="C68" s="100"/>
      <c r="D68" s="95"/>
      <c r="E68" s="434" t="str">
        <f t="shared" ca="1" si="0"/>
        <v/>
      </c>
      <c r="F68" s="102"/>
      <c r="G68" s="103"/>
      <c r="H68" s="38"/>
      <c r="I68" s="34"/>
      <c r="J68" s="98"/>
      <c r="K68" s="98"/>
      <c r="L68" s="35"/>
      <c r="M68" s="98"/>
      <c r="N68" s="98"/>
      <c r="O68" s="35"/>
      <c r="P68" s="39"/>
      <c r="Q68" s="39"/>
      <c r="R68" s="134"/>
      <c r="S68" s="135"/>
      <c r="T68" s="125"/>
      <c r="U68" s="153"/>
      <c r="V68" s="158"/>
      <c r="W68" s="177"/>
      <c r="X68" s="145"/>
      <c r="Y68" s="153"/>
      <c r="Z68" s="158"/>
      <c r="AA68" s="177"/>
      <c r="AB68" s="145"/>
      <c r="AC68" s="153"/>
      <c r="AD68" s="158"/>
      <c r="AE68" s="177"/>
      <c r="AF68" s="145"/>
      <c r="AG68" s="153"/>
      <c r="AH68" s="195"/>
      <c r="AI68" s="177"/>
      <c r="AJ68" s="145"/>
      <c r="AK68" s="177"/>
      <c r="AL68" s="145"/>
      <c r="AM68" s="126"/>
      <c r="AN68" s="204"/>
      <c r="AO68" s="145"/>
      <c r="AP68" s="126"/>
      <c r="AQ68" s="215"/>
      <c r="AR68" s="204"/>
      <c r="AS68" s="215"/>
      <c r="AT68" s="177"/>
      <c r="AU68" s="577"/>
      <c r="AV68" s="578"/>
    </row>
    <row r="69" spans="1:48" ht="25.5" customHeight="1">
      <c r="A69" s="598"/>
      <c r="B69" s="50">
        <v>4</v>
      </c>
      <c r="C69" s="94"/>
      <c r="D69" s="95"/>
      <c r="E69" s="434" t="str">
        <f t="shared" ca="1" si="0"/>
        <v/>
      </c>
      <c r="F69" s="96"/>
      <c r="G69" s="97"/>
      <c r="H69" s="34"/>
      <c r="I69" s="34"/>
      <c r="J69" s="99"/>
      <c r="K69" s="99"/>
      <c r="L69" s="122"/>
      <c r="M69" s="99"/>
      <c r="N69" s="99"/>
      <c r="O69" s="122"/>
      <c r="P69" s="33"/>
      <c r="Q69" s="33"/>
      <c r="R69" s="132"/>
      <c r="S69" s="133"/>
      <c r="T69" s="123"/>
      <c r="U69" s="154"/>
      <c r="V69" s="159"/>
      <c r="W69" s="184"/>
      <c r="X69" s="144"/>
      <c r="Y69" s="154"/>
      <c r="Z69" s="159"/>
      <c r="AA69" s="176"/>
      <c r="AB69" s="144"/>
      <c r="AC69" s="154"/>
      <c r="AD69" s="159"/>
      <c r="AE69" s="176"/>
      <c r="AF69" s="144"/>
      <c r="AG69" s="154"/>
      <c r="AH69" s="196"/>
      <c r="AI69" s="176"/>
      <c r="AJ69" s="144"/>
      <c r="AK69" s="176"/>
      <c r="AL69" s="144"/>
      <c r="AM69" s="124"/>
      <c r="AN69" s="210"/>
      <c r="AO69" s="144"/>
      <c r="AP69" s="124"/>
      <c r="AQ69" s="205"/>
      <c r="AR69" s="210"/>
      <c r="AS69" s="205"/>
      <c r="AT69" s="176"/>
      <c r="AU69" s="577"/>
      <c r="AV69" s="578"/>
    </row>
  </sheetData>
  <mergeCells count="94">
    <mergeCell ref="A66:A69"/>
    <mergeCell ref="AU66:AV66"/>
    <mergeCell ref="AU67:AV67"/>
    <mergeCell ref="AU68:AV68"/>
    <mergeCell ref="AU69:AV69"/>
    <mergeCell ref="AU65:AV65"/>
    <mergeCell ref="A51:A65"/>
    <mergeCell ref="AU51:AV51"/>
    <mergeCell ref="AU52:AV52"/>
    <mergeCell ref="AU53:AV53"/>
    <mergeCell ref="AU54:AV54"/>
    <mergeCell ref="AU55:AV55"/>
    <mergeCell ref="AU56:AV56"/>
    <mergeCell ref="AU57:AV57"/>
    <mergeCell ref="AU58:AV58"/>
    <mergeCell ref="AU59:AV59"/>
    <mergeCell ref="AU60:AV60"/>
    <mergeCell ref="AU61:AV61"/>
    <mergeCell ref="AU62:AV62"/>
    <mergeCell ref="AU63:AV63"/>
    <mergeCell ref="AU64:AV64"/>
    <mergeCell ref="AU44:AV44"/>
    <mergeCell ref="AU45:AV45"/>
    <mergeCell ref="AU46:AV46"/>
    <mergeCell ref="A47:A50"/>
    <mergeCell ref="AU47:AV47"/>
    <mergeCell ref="AU48:AV48"/>
    <mergeCell ref="AU49:AV49"/>
    <mergeCell ref="AU50:AV50"/>
    <mergeCell ref="AU43:AV43"/>
    <mergeCell ref="AU32:AV32"/>
    <mergeCell ref="AU33:AV33"/>
    <mergeCell ref="AU34:AV34"/>
    <mergeCell ref="AU35:AV35"/>
    <mergeCell ref="AU36:AV36"/>
    <mergeCell ref="AU37:AV37"/>
    <mergeCell ref="AU38:AV38"/>
    <mergeCell ref="AU39:AV39"/>
    <mergeCell ref="AU40:AV40"/>
    <mergeCell ref="AU41:AV41"/>
    <mergeCell ref="AU42:AV42"/>
    <mergeCell ref="AU31:AV31"/>
    <mergeCell ref="AU20:AV20"/>
    <mergeCell ref="AU21:AV21"/>
    <mergeCell ref="AU22:AV22"/>
    <mergeCell ref="AU23:AV23"/>
    <mergeCell ref="AU24:AV24"/>
    <mergeCell ref="AU25:AV25"/>
    <mergeCell ref="AU26:AV26"/>
    <mergeCell ref="AU27:AV27"/>
    <mergeCell ref="AU28:AV28"/>
    <mergeCell ref="AU29:AV29"/>
    <mergeCell ref="AU30:AV30"/>
    <mergeCell ref="AU19:AV19"/>
    <mergeCell ref="AU5:AV5"/>
    <mergeCell ref="AU6:AV6"/>
    <mergeCell ref="A7:A46"/>
    <mergeCell ref="AU7:AV7"/>
    <mergeCell ref="AU8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X4:AB4"/>
    <mergeCell ref="A5:A6"/>
    <mergeCell ref="B5:B6"/>
    <mergeCell ref="C5:G5"/>
    <mergeCell ref="H5:L5"/>
    <mergeCell ref="M5:N5"/>
    <mergeCell ref="O5:Q5"/>
    <mergeCell ref="R5:S5"/>
    <mergeCell ref="T5:AT5"/>
    <mergeCell ref="R3:S3"/>
    <mergeCell ref="T3:W3"/>
    <mergeCell ref="A4:C4"/>
    <mergeCell ref="P4:Q4"/>
    <mergeCell ref="R4:S4"/>
    <mergeCell ref="T4:W4"/>
    <mergeCell ref="L1:M4"/>
    <mergeCell ref="P1:Q1"/>
    <mergeCell ref="R1:S1"/>
    <mergeCell ref="T1:W1"/>
    <mergeCell ref="A2:C2"/>
    <mergeCell ref="P2:Q2"/>
    <mergeCell ref="R2:S2"/>
    <mergeCell ref="T2:W2"/>
    <mergeCell ref="A3:C3"/>
    <mergeCell ref="P3:Q3"/>
  </mergeCells>
  <phoneticPr fontId="2"/>
  <conditionalFormatting sqref="C7:C69">
    <cfRule type="expression" dxfId="291" priority="18">
      <formula>XES7=3</formula>
    </cfRule>
    <cfRule type="expression" dxfId="290" priority="19">
      <formula>H7=3</formula>
    </cfRule>
    <cfRule type="expression" dxfId="289" priority="20">
      <formula>H7=4</formula>
    </cfRule>
    <cfRule type="expression" dxfId="288" priority="21">
      <formula>H7=5</formula>
    </cfRule>
  </conditionalFormatting>
  <conditionalFormatting sqref="D7:D69">
    <cfRule type="expression" dxfId="287" priority="9">
      <formula>MONTH(D7)=MONTH(TODAY())</formula>
    </cfRule>
    <cfRule type="timePeriod" dxfId="286" priority="16" timePeriod="thisMonth">
      <formula>AND(MONTH(D7)=MONTH(TODAY()),YEAR(D7)=YEAR(TODAY()))</formula>
    </cfRule>
  </conditionalFormatting>
  <conditionalFormatting sqref="E7">
    <cfRule type="containsErrors" priority="10">
      <formula>ISERROR(E7)</formula>
    </cfRule>
  </conditionalFormatting>
  <conditionalFormatting sqref="E7:E69">
    <cfRule type="cellIs" dxfId="285" priority="11" operator="lessThanOrEqual">
      <formula>64</formula>
    </cfRule>
  </conditionalFormatting>
  <conditionalFormatting sqref="H7:H69">
    <cfRule type="cellIs" dxfId="284" priority="17" operator="greaterThan">
      <formula>2</formula>
    </cfRule>
  </conditionalFormatting>
  <conditionalFormatting sqref="I7:I69">
    <cfRule type="cellIs" dxfId="283" priority="13" operator="greaterThanOrEqual">
      <formula>2</formula>
    </cfRule>
  </conditionalFormatting>
  <conditionalFormatting sqref="L7:L69 O7:O69">
    <cfRule type="timePeriod" dxfId="282" priority="12" timePeriod="lastMonth">
      <formula>AND(MONTH(L7)=MONTH(EDATE(TODAY(),0-1)),YEAR(L7)=YEAR(EDATE(TODAY(),0-1)))</formula>
    </cfRule>
    <cfRule type="timePeriod" dxfId="281" priority="14" timePeriod="nextMonth">
      <formula>AND(MONTH(L7)=MONTH(EDATE(TODAY(),0+1)),YEAR(L7)=YEAR(EDATE(TODAY(),0+1)))</formula>
    </cfRule>
    <cfRule type="timePeriod" dxfId="280" priority="15" timePeriod="thisMonth">
      <formula>AND(MONTH(L7)=MONTH(TODAY()),YEAR(L7)=YEAR(TODAY()))</formula>
    </cfRule>
  </conditionalFormatting>
  <conditionalFormatting sqref="U7:U50">
    <cfRule type="cellIs" dxfId="279" priority="7" operator="equal">
      <formula>0</formula>
    </cfRule>
    <cfRule type="top10" dxfId="278" priority="8" rank="1"/>
  </conditionalFormatting>
  <conditionalFormatting sqref="Y7:Y50">
    <cfRule type="cellIs" dxfId="277" priority="5" operator="equal">
      <formula>0</formula>
    </cfRule>
    <cfRule type="top10" dxfId="276" priority="6" rank="1"/>
  </conditionalFormatting>
  <conditionalFormatting sqref="AC7:AC50">
    <cfRule type="cellIs" dxfId="275" priority="3" operator="equal">
      <formula>0</formula>
    </cfRule>
    <cfRule type="top10" dxfId="274" priority="4" rank="1"/>
  </conditionalFormatting>
  <conditionalFormatting sqref="AG7:AG50">
    <cfRule type="cellIs" dxfId="273" priority="1" operator="equal">
      <formula>0</formula>
    </cfRule>
    <cfRule type="top10" dxfId="272" priority="2" rank="1"/>
  </conditionalFormatting>
  <hyperlinks>
    <hyperlink ref="A4:C4" r:id="rId1" display="※解説記事はこちら" xr:uid="{7D89CB91-1647-4BFD-8AB8-7108BCDD974E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0448068D-56A8-47EB-8852-2AEB6193D84D}">
          <x14:formula1>
            <xm:f>ドロップダウンリスト一覧!$C$3</xm:f>
          </x14:formula1>
          <xm:sqref>W7:W69 AP7:AP69 AT7:AT69 AE7:AE69 AM7:AM69 AK7:AK69 AI7:AI69 AA7:AA69</xm:sqref>
        </x14:dataValidation>
        <x14:dataValidation type="list" allowBlank="1" showInputMessage="1" showErrorMessage="1" xr:uid="{91C9CA27-7465-42B7-8F9A-7E7174405055}">
          <x14:formula1>
            <xm:f>ドロップダウンリスト一覧!$B$3:$B$6</xm:f>
          </x14:formula1>
          <xm:sqref>I7:I69</xm:sqref>
        </x14:dataValidation>
        <x14:dataValidation type="list" allowBlank="1" showInputMessage="1" showErrorMessage="1" xr:uid="{F7713385-450B-4C81-A680-04B04CB76DEB}">
          <x14:formula1>
            <xm:f>ドロップダウンリスト一覧!$C$3</xm:f>
          </x14:formula1>
          <xm:sqref>S7:S69 P7:Q69</xm:sqref>
        </x14:dataValidation>
        <x14:dataValidation type="list" allowBlank="1" showInputMessage="1" showErrorMessage="1" xr:uid="{B6761017-E37B-493E-BE67-92BB7B9559EA}">
          <x14:formula1>
            <xm:f>ドロップダウンリスト一覧!$C$3:$C$5</xm:f>
          </x14:formula1>
          <xm:sqref>AR7:AR69 AN7:AN69</xm:sqref>
        </x14:dataValidation>
        <x14:dataValidation type="list" allowBlank="1" showInputMessage="1" xr:uid="{BF9D52B8-E49E-4141-A402-E876AFE7A9D2}">
          <x14:formula1>
            <xm:f>ドロップダウンリスト一覧!$A$4:$A$8</xm:f>
          </x14:formula1>
          <xm:sqref>H7:H50</xm:sqref>
        </x14:dataValidation>
        <x14:dataValidation type="list" allowBlank="1" showInputMessage="1" showErrorMessage="1" xr:uid="{695AE089-562F-4D47-A9E8-284E5DD9129A}">
          <x14:formula1>
            <xm:f>ドロップダウンリスト一覧!$E$3:$E$4</xm:f>
          </x14:formula1>
          <xm:sqref>M51:N69</xm:sqref>
        </x14:dataValidation>
        <x14:dataValidation type="list" allowBlank="1" showInputMessage="1" showErrorMessage="1" xr:uid="{1BCA8AED-55B0-4B20-924F-D54064774069}">
          <x14:formula1>
            <xm:f>ドロップダウンリスト一覧!$D$3:$D$12</xm:f>
          </x14:formula1>
          <xm:sqref>M7:N50</xm:sqref>
        </x14:dataValidation>
        <x14:dataValidation type="list" allowBlank="1" showInputMessage="1" xr:uid="{BA0EEAFD-63B9-4483-8446-82C84879DB69}">
          <x14:formula1>
            <xm:f>ドロップダウンリスト一覧!$A$3:$A$5</xm:f>
          </x14:formula1>
          <xm:sqref>H51:H69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1379-76B7-485B-8232-B34962F63C48}">
  <sheetPr>
    <tabColor theme="4" tint="0.79998168889431442"/>
  </sheetPr>
  <dimension ref="A1:D21"/>
  <sheetViews>
    <sheetView showGridLines="0" view="pageBreakPreview" zoomScale="88" zoomScaleNormal="100" zoomScaleSheetLayoutView="88" workbookViewId="0">
      <selection activeCell="L19" sqref="L19"/>
    </sheetView>
  </sheetViews>
  <sheetFormatPr defaultRowHeight="13.2"/>
  <cols>
    <col min="1" max="1" width="62.3984375" style="1" bestFit="1" customWidth="1"/>
    <col min="2" max="2" width="20.5" style="1" bestFit="1" customWidth="1"/>
    <col min="3" max="3" width="23.19921875" style="1" customWidth="1"/>
    <col min="4" max="4" width="20.5" style="1" customWidth="1"/>
    <col min="5" max="16384" width="8.796875" style="1"/>
  </cols>
  <sheetData>
    <row r="1" spans="1:4" ht="10.199999999999999" customHeight="1" thickBot="1"/>
    <row r="2" spans="1:4" ht="32.4" customHeight="1" thickTop="1" thickBot="1">
      <c r="A2" s="602" t="s">
        <v>256</v>
      </c>
      <c r="B2" s="603"/>
      <c r="C2" s="603"/>
      <c r="D2" s="603"/>
    </row>
    <row r="3" spans="1:4" ht="10.199999999999999" customHeight="1" thickTop="1">
      <c r="A3" s="294"/>
      <c r="B3" s="294"/>
      <c r="C3" s="294"/>
      <c r="D3" s="294"/>
    </row>
    <row r="4" spans="1:4" ht="23.4" customHeight="1">
      <c r="A4" s="600" t="s">
        <v>257</v>
      </c>
      <c r="B4" s="601"/>
      <c r="C4" s="599" t="s">
        <v>258</v>
      </c>
      <c r="D4" s="599"/>
    </row>
    <row r="5" spans="1:4" ht="21">
      <c r="A5" s="295" t="s">
        <v>260</v>
      </c>
      <c r="B5" s="296">
        <v>10860</v>
      </c>
      <c r="C5" s="297" t="s">
        <v>262</v>
      </c>
      <c r="D5" s="298">
        <v>4420</v>
      </c>
    </row>
    <row r="6" spans="1:4" ht="21">
      <c r="A6" s="307" t="s">
        <v>261</v>
      </c>
      <c r="B6" s="301">
        <v>14110</v>
      </c>
      <c r="C6" s="302" t="s">
        <v>0</v>
      </c>
      <c r="D6" s="301">
        <v>3000</v>
      </c>
    </row>
    <row r="7" spans="1:4" ht="21">
      <c r="A7" s="305" t="s">
        <v>0</v>
      </c>
      <c r="B7" s="306">
        <v>3000</v>
      </c>
      <c r="C7" s="303" t="s">
        <v>101</v>
      </c>
      <c r="D7" s="304">
        <v>3000</v>
      </c>
    </row>
    <row r="8" spans="1:4" ht="21">
      <c r="A8" s="323" t="s">
        <v>288</v>
      </c>
      <c r="B8" s="309">
        <v>2500</v>
      </c>
      <c r="C8" s="599" t="s">
        <v>259</v>
      </c>
      <c r="D8" s="599"/>
    </row>
    <row r="9" spans="1:4" ht="21">
      <c r="A9" s="305" t="s">
        <v>289</v>
      </c>
      <c r="B9" s="306">
        <v>2000</v>
      </c>
      <c r="C9" s="299" t="s">
        <v>263</v>
      </c>
      <c r="D9" s="300">
        <v>4400</v>
      </c>
    </row>
    <row r="10" spans="1:4" ht="21">
      <c r="A10" s="323" t="s">
        <v>9</v>
      </c>
      <c r="B10" s="309">
        <v>500</v>
      </c>
      <c r="C10" s="599" t="s">
        <v>302</v>
      </c>
      <c r="D10" s="599"/>
    </row>
    <row r="11" spans="1:4" ht="21">
      <c r="A11" s="305" t="s">
        <v>290</v>
      </c>
      <c r="B11" s="306">
        <v>4500</v>
      </c>
      <c r="C11" s="310" t="s">
        <v>303</v>
      </c>
      <c r="D11" s="311">
        <v>0</v>
      </c>
    </row>
    <row r="12" spans="1:4" ht="21">
      <c r="A12" s="323" t="s">
        <v>291</v>
      </c>
      <c r="B12" s="309">
        <v>6000</v>
      </c>
      <c r="C12" s="310" t="s">
        <v>304</v>
      </c>
      <c r="D12" s="311">
        <v>0</v>
      </c>
    </row>
    <row r="13" spans="1:4" ht="21">
      <c r="A13" s="305" t="s">
        <v>292</v>
      </c>
      <c r="B13" s="306">
        <v>6000</v>
      </c>
      <c r="C13" s="310" t="s">
        <v>305</v>
      </c>
      <c r="D13" s="311">
        <v>0</v>
      </c>
    </row>
    <row r="14" spans="1:4" ht="21">
      <c r="A14" s="323" t="s">
        <v>293</v>
      </c>
      <c r="B14" s="309">
        <v>7500</v>
      </c>
      <c r="C14" s="310" t="s">
        <v>306</v>
      </c>
      <c r="D14" s="311">
        <v>0</v>
      </c>
    </row>
    <row r="15" spans="1:4" ht="21">
      <c r="A15" s="305" t="s">
        <v>294</v>
      </c>
      <c r="B15" s="306">
        <v>9000</v>
      </c>
      <c r="C15" s="310" t="s">
        <v>307</v>
      </c>
      <c r="D15" s="311">
        <v>0</v>
      </c>
    </row>
    <row r="16" spans="1:4" ht="21">
      <c r="A16" s="323" t="s">
        <v>96</v>
      </c>
      <c r="B16" s="309">
        <v>2000</v>
      </c>
      <c r="C16" s="294"/>
      <c r="D16" s="294"/>
    </row>
    <row r="17" spans="1:4" ht="21">
      <c r="A17" s="305" t="s">
        <v>252</v>
      </c>
      <c r="B17" s="306">
        <v>4000</v>
      </c>
      <c r="C17" s="294"/>
      <c r="D17" s="294"/>
    </row>
    <row r="18" spans="1:4" ht="21">
      <c r="A18" s="315" t="s">
        <v>295</v>
      </c>
      <c r="B18" s="324">
        <v>5430</v>
      </c>
      <c r="C18" s="294"/>
      <c r="D18" s="294"/>
    </row>
    <row r="19" spans="1:4" ht="21">
      <c r="A19" s="308" t="s">
        <v>296</v>
      </c>
      <c r="B19" s="446">
        <v>7055</v>
      </c>
      <c r="C19" s="294"/>
      <c r="D19" s="294"/>
    </row>
    <row r="20" spans="1:4" ht="21">
      <c r="A20" s="448" t="s">
        <v>268</v>
      </c>
      <c r="B20" s="525">
        <v>-2000</v>
      </c>
      <c r="C20" s="294"/>
      <c r="D20" s="294"/>
    </row>
    <row r="21" spans="1:4" ht="21">
      <c r="A21" s="447" t="s">
        <v>275</v>
      </c>
      <c r="B21" s="306">
        <v>0</v>
      </c>
      <c r="C21" s="294"/>
      <c r="D21" s="294"/>
    </row>
  </sheetData>
  <mergeCells count="5">
    <mergeCell ref="C8:D8"/>
    <mergeCell ref="C10:D10"/>
    <mergeCell ref="A4:B4"/>
    <mergeCell ref="C4:D4"/>
    <mergeCell ref="A2:D2"/>
  </mergeCells>
  <phoneticPr fontId="2"/>
  <pageMargins left="0.7" right="0.7" top="0.75" bottom="0.75" header="0.3" footer="0.3"/>
  <pageSetup paperSize="9"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6AD3DBE-B14D-412E-9A00-AC6B963DD7CA}">
          <x14:formula1>
            <xm:f>ドロップダウンリスト一覧!$D$15:$D$18</xm:f>
          </x14:formula1>
          <xm:sqref>A21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C03A-3FD8-412A-9FCB-E989CD6E6570}">
  <sheetPr>
    <tabColor rgb="FF3366FF"/>
    <pageSetUpPr fitToPage="1"/>
  </sheetPr>
  <dimension ref="A1:Q51"/>
  <sheetViews>
    <sheetView showGridLines="0" zoomScale="69" zoomScaleNormal="69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3.69921875" style="6" customWidth="1"/>
    <col min="5" max="5" width="17.19921875" style="6" customWidth="1"/>
    <col min="6" max="17" width="12.69921875" style="6" customWidth="1"/>
    <col min="18" max="16384" width="8" style="6"/>
  </cols>
  <sheetData>
    <row r="1" spans="1:17" ht="31.8" customHeight="1" thickBot="1">
      <c r="D1" s="275"/>
      <c r="E1" s="276"/>
      <c r="F1" s="611"/>
      <c r="G1" s="611"/>
      <c r="H1" s="611"/>
      <c r="I1" s="11"/>
      <c r="J1" s="11"/>
      <c r="K1" s="11"/>
      <c r="L1" s="11"/>
      <c r="M1" s="11"/>
      <c r="N1" s="11"/>
      <c r="O1" s="11"/>
      <c r="P1" s="11"/>
      <c r="Q1" s="11"/>
    </row>
    <row r="2" spans="1:17" ht="31.8" customHeight="1" thickTop="1" thickBot="1">
      <c r="A2" s="612" t="s">
        <v>310</v>
      </c>
      <c r="B2" s="549"/>
      <c r="C2" s="550"/>
      <c r="D2" s="9"/>
      <c r="E2" s="10" t="s">
        <v>69</v>
      </c>
      <c r="F2" s="604"/>
      <c r="G2" s="605"/>
      <c r="H2" s="605"/>
      <c r="I2" s="150"/>
      <c r="J2" s="150"/>
      <c r="K2" s="150"/>
      <c r="L2" s="150"/>
      <c r="M2" s="150"/>
      <c r="N2" s="150"/>
      <c r="O2" s="150"/>
      <c r="P2" s="150"/>
      <c r="Q2" s="150"/>
    </row>
    <row r="3" spans="1:17" ht="43.8" customHeight="1" thickTop="1" thickBot="1">
      <c r="A3" s="552" t="s">
        <v>53</v>
      </c>
      <c r="B3" s="553"/>
      <c r="C3" s="554"/>
      <c r="D3" s="12" t="s">
        <v>72</v>
      </c>
      <c r="E3" s="13">
        <f>COUNTA(C7:C50)</f>
        <v>0</v>
      </c>
      <c r="F3" s="604"/>
      <c r="G3" s="605"/>
      <c r="H3" s="605"/>
      <c r="I3" s="151"/>
      <c r="J3" s="151"/>
      <c r="K3" s="151"/>
      <c r="L3" s="151"/>
      <c r="M3" s="151"/>
      <c r="N3" s="151"/>
      <c r="O3" s="151"/>
      <c r="P3" s="151"/>
      <c r="Q3" s="151"/>
    </row>
    <row r="4" spans="1:17" ht="40.200000000000003" customHeight="1" thickTop="1">
      <c r="A4" s="537" t="s">
        <v>57</v>
      </c>
      <c r="B4" s="537"/>
      <c r="C4" s="537"/>
      <c r="D4" s="272"/>
      <c r="E4" s="273"/>
      <c r="F4" s="605"/>
      <c r="G4" s="605"/>
      <c r="H4" s="605"/>
      <c r="I4" s="613"/>
      <c r="J4" s="613"/>
      <c r="K4" s="613"/>
      <c r="L4" s="613"/>
      <c r="M4" s="441"/>
      <c r="N4" s="441"/>
      <c r="O4" s="441"/>
      <c r="P4" s="441"/>
      <c r="Q4" s="441"/>
    </row>
    <row r="5" spans="1:17" ht="27" customHeight="1">
      <c r="A5" s="557"/>
      <c r="B5" s="559" t="s">
        <v>2</v>
      </c>
      <c r="C5" s="606" t="s">
        <v>194</v>
      </c>
      <c r="D5" s="608" t="s">
        <v>27</v>
      </c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10"/>
    </row>
    <row r="6" spans="1:17" ht="28.8" customHeight="1">
      <c r="A6" s="558"/>
      <c r="B6" s="560"/>
      <c r="C6" s="607"/>
      <c r="D6" s="182" t="s">
        <v>19</v>
      </c>
      <c r="E6" s="163">
        <f>COUNTA(D7:D50)</f>
        <v>0</v>
      </c>
      <c r="F6" s="266" t="str">
        <f>IFERROR(E6/E3, "0％")</f>
        <v>0％</v>
      </c>
      <c r="G6" s="267" t="s">
        <v>196</v>
      </c>
      <c r="H6" s="173">
        <f>COUNTA(G7:G50)</f>
        <v>0</v>
      </c>
      <c r="I6" s="268" t="str">
        <f>IFERROR(H6/E3, "0％")</f>
        <v>0％</v>
      </c>
      <c r="J6" s="222" t="s">
        <v>111</v>
      </c>
      <c r="K6" s="223">
        <f>COUNTA(J7:J50)</f>
        <v>0</v>
      </c>
      <c r="L6" s="274" t="str">
        <f>IFERROR(K6/E3, "0％")</f>
        <v>0％</v>
      </c>
      <c r="M6" s="189" t="s">
        <v>113</v>
      </c>
      <c r="N6" s="188">
        <f>COUNTA(M7:M50)</f>
        <v>0</v>
      </c>
      <c r="O6" s="190" t="str">
        <f>IFERROR(N6/E3, "0％")</f>
        <v>0％</v>
      </c>
      <c r="P6" s="580" t="s">
        <v>108</v>
      </c>
      <c r="Q6" s="581"/>
    </row>
    <row r="7" spans="1:17" ht="25.5" customHeight="1">
      <c r="A7" s="582" t="s">
        <v>87</v>
      </c>
      <c r="B7" s="32">
        <v>1</v>
      </c>
      <c r="C7" s="94"/>
      <c r="D7" s="123"/>
      <c r="E7" s="164">
        <f t="shared" ref="E7:E50" si="0">COUNTIF($D$7:$D$50,$D$7:$D$50)</f>
        <v>0</v>
      </c>
      <c r="F7" s="193" t="str">
        <f t="shared" ref="F7:F50" si="1">IFERROR(E7/$E$6,"0％")</f>
        <v>0％</v>
      </c>
      <c r="G7" s="123"/>
      <c r="H7" s="164">
        <f t="shared" ref="H7:H50" si="2">COUNTIF($G$7:$G$50,$G$7:$G$50)</f>
        <v>0</v>
      </c>
      <c r="I7" s="191" t="str">
        <f t="shared" ref="I7:I50" si="3">IFERROR(H7/$H$6,"0％")</f>
        <v>0％</v>
      </c>
      <c r="J7" s="123"/>
      <c r="K7" s="164">
        <f t="shared" ref="K7:K50" si="4">COUNTIF($J$7:$J$50,$J$7:$J$50)</f>
        <v>0</v>
      </c>
      <c r="L7" s="191" t="str">
        <f t="shared" ref="L7:L50" si="5">IFERROR(K7/$K$6,"0％")</f>
        <v>0％</v>
      </c>
      <c r="M7" s="123"/>
      <c r="N7" s="164">
        <f t="shared" ref="N7:N50" si="6">COUNTIF($M$7:$M$50,$M$7:$M$50)</f>
        <v>0</v>
      </c>
      <c r="O7" s="191" t="str">
        <f t="shared" ref="O7:O50" si="7">IFERROR(N7/$N$6,"0％")</f>
        <v>0％</v>
      </c>
      <c r="P7" s="577"/>
      <c r="Q7" s="578"/>
    </row>
    <row r="8" spans="1:17" ht="25.5" customHeight="1">
      <c r="A8" s="582"/>
      <c r="B8" s="32">
        <v>2</v>
      </c>
      <c r="C8" s="94"/>
      <c r="D8" s="123"/>
      <c r="E8" s="164">
        <f t="shared" si="0"/>
        <v>0</v>
      </c>
      <c r="F8" s="193" t="str">
        <f t="shared" si="1"/>
        <v>0％</v>
      </c>
      <c r="G8" s="123"/>
      <c r="H8" s="164">
        <f t="shared" si="2"/>
        <v>0</v>
      </c>
      <c r="I8" s="191" t="str">
        <f t="shared" si="3"/>
        <v>0％</v>
      </c>
      <c r="J8" s="123"/>
      <c r="K8" s="164">
        <f t="shared" si="4"/>
        <v>0</v>
      </c>
      <c r="L8" s="191" t="str">
        <f t="shared" si="5"/>
        <v>0％</v>
      </c>
      <c r="M8" s="123"/>
      <c r="N8" s="164">
        <f t="shared" si="6"/>
        <v>0</v>
      </c>
      <c r="O8" s="191" t="str">
        <f t="shared" si="7"/>
        <v>0％</v>
      </c>
      <c r="P8" s="577"/>
      <c r="Q8" s="578"/>
    </row>
    <row r="9" spans="1:17" ht="25.5" customHeight="1">
      <c r="A9" s="582"/>
      <c r="B9" s="32">
        <v>3</v>
      </c>
      <c r="C9" s="94"/>
      <c r="D9" s="123"/>
      <c r="E9" s="164">
        <f t="shared" si="0"/>
        <v>0</v>
      </c>
      <c r="F9" s="193" t="str">
        <f t="shared" si="1"/>
        <v>0％</v>
      </c>
      <c r="G9" s="123"/>
      <c r="H9" s="164">
        <f t="shared" si="2"/>
        <v>0</v>
      </c>
      <c r="I9" s="191" t="str">
        <f t="shared" si="3"/>
        <v>0％</v>
      </c>
      <c r="J9" s="123"/>
      <c r="K9" s="164">
        <f t="shared" si="4"/>
        <v>0</v>
      </c>
      <c r="L9" s="191" t="str">
        <f t="shared" si="5"/>
        <v>0％</v>
      </c>
      <c r="M9" s="123"/>
      <c r="N9" s="164">
        <f t="shared" si="6"/>
        <v>0</v>
      </c>
      <c r="O9" s="191" t="str">
        <f t="shared" si="7"/>
        <v>0％</v>
      </c>
      <c r="P9" s="577"/>
      <c r="Q9" s="578"/>
    </row>
    <row r="10" spans="1:17" ht="25.5" customHeight="1">
      <c r="A10" s="582"/>
      <c r="B10" s="32">
        <v>4</v>
      </c>
      <c r="C10" s="94"/>
      <c r="D10" s="123"/>
      <c r="E10" s="164">
        <f t="shared" si="0"/>
        <v>0</v>
      </c>
      <c r="F10" s="193" t="str">
        <f t="shared" si="1"/>
        <v>0％</v>
      </c>
      <c r="G10" s="123"/>
      <c r="H10" s="164">
        <f t="shared" si="2"/>
        <v>0</v>
      </c>
      <c r="I10" s="191" t="str">
        <f t="shared" si="3"/>
        <v>0％</v>
      </c>
      <c r="J10" s="123"/>
      <c r="K10" s="164">
        <f t="shared" si="4"/>
        <v>0</v>
      </c>
      <c r="L10" s="191" t="str">
        <f t="shared" si="5"/>
        <v>0％</v>
      </c>
      <c r="M10" s="123"/>
      <c r="N10" s="164">
        <f t="shared" si="6"/>
        <v>0</v>
      </c>
      <c r="O10" s="191" t="str">
        <f t="shared" si="7"/>
        <v>0％</v>
      </c>
      <c r="P10" s="577"/>
      <c r="Q10" s="578"/>
    </row>
    <row r="11" spans="1:17" ht="25.5" customHeight="1">
      <c r="A11" s="582"/>
      <c r="B11" s="32">
        <v>5</v>
      </c>
      <c r="C11" s="94"/>
      <c r="D11" s="123"/>
      <c r="E11" s="164">
        <f t="shared" si="0"/>
        <v>0</v>
      </c>
      <c r="F11" s="193" t="str">
        <f t="shared" si="1"/>
        <v>0％</v>
      </c>
      <c r="G11" s="123"/>
      <c r="H11" s="164">
        <f t="shared" si="2"/>
        <v>0</v>
      </c>
      <c r="I11" s="191" t="str">
        <f t="shared" si="3"/>
        <v>0％</v>
      </c>
      <c r="J11" s="123"/>
      <c r="K11" s="164">
        <f t="shared" si="4"/>
        <v>0</v>
      </c>
      <c r="L11" s="191" t="str">
        <f t="shared" si="5"/>
        <v>0％</v>
      </c>
      <c r="M11" s="123"/>
      <c r="N11" s="164">
        <f t="shared" si="6"/>
        <v>0</v>
      </c>
      <c r="O11" s="191" t="str">
        <f t="shared" si="7"/>
        <v>0％</v>
      </c>
      <c r="P11" s="577"/>
      <c r="Q11" s="578"/>
    </row>
    <row r="12" spans="1:17" ht="25.5" customHeight="1">
      <c r="A12" s="582"/>
      <c r="B12" s="32">
        <v>6</v>
      </c>
      <c r="C12" s="94"/>
      <c r="D12" s="123"/>
      <c r="E12" s="164">
        <f t="shared" si="0"/>
        <v>0</v>
      </c>
      <c r="F12" s="193" t="str">
        <f t="shared" si="1"/>
        <v>0％</v>
      </c>
      <c r="G12" s="123"/>
      <c r="H12" s="164">
        <f t="shared" si="2"/>
        <v>0</v>
      </c>
      <c r="I12" s="191" t="str">
        <f t="shared" si="3"/>
        <v>0％</v>
      </c>
      <c r="J12" s="123"/>
      <c r="K12" s="164">
        <f t="shared" si="4"/>
        <v>0</v>
      </c>
      <c r="L12" s="191" t="str">
        <f t="shared" si="5"/>
        <v>0％</v>
      </c>
      <c r="M12" s="123"/>
      <c r="N12" s="164">
        <f t="shared" si="6"/>
        <v>0</v>
      </c>
      <c r="O12" s="191" t="str">
        <f t="shared" si="7"/>
        <v>0％</v>
      </c>
      <c r="P12" s="577"/>
      <c r="Q12" s="578"/>
    </row>
    <row r="13" spans="1:17" ht="25.5" customHeight="1">
      <c r="A13" s="582"/>
      <c r="B13" s="32">
        <v>7</v>
      </c>
      <c r="C13" s="94"/>
      <c r="D13" s="123"/>
      <c r="E13" s="164">
        <f t="shared" si="0"/>
        <v>0</v>
      </c>
      <c r="F13" s="193" t="str">
        <f t="shared" si="1"/>
        <v>0％</v>
      </c>
      <c r="G13" s="123"/>
      <c r="H13" s="164">
        <f t="shared" si="2"/>
        <v>0</v>
      </c>
      <c r="I13" s="191" t="str">
        <f t="shared" si="3"/>
        <v>0％</v>
      </c>
      <c r="J13" s="123"/>
      <c r="K13" s="164">
        <f t="shared" si="4"/>
        <v>0</v>
      </c>
      <c r="L13" s="191" t="str">
        <f t="shared" si="5"/>
        <v>0％</v>
      </c>
      <c r="M13" s="123"/>
      <c r="N13" s="164">
        <f t="shared" si="6"/>
        <v>0</v>
      </c>
      <c r="O13" s="191" t="str">
        <f t="shared" si="7"/>
        <v>0％</v>
      </c>
      <c r="P13" s="577"/>
      <c r="Q13" s="578"/>
    </row>
    <row r="14" spans="1:17" ht="25.5" customHeight="1">
      <c r="A14" s="582"/>
      <c r="B14" s="32">
        <v>8</v>
      </c>
      <c r="C14" s="94"/>
      <c r="D14" s="123"/>
      <c r="E14" s="164">
        <f t="shared" si="0"/>
        <v>0</v>
      </c>
      <c r="F14" s="193" t="str">
        <f t="shared" si="1"/>
        <v>0％</v>
      </c>
      <c r="G14" s="123"/>
      <c r="H14" s="164">
        <f t="shared" si="2"/>
        <v>0</v>
      </c>
      <c r="I14" s="191" t="str">
        <f t="shared" si="3"/>
        <v>0％</v>
      </c>
      <c r="J14" s="123"/>
      <c r="K14" s="164">
        <f t="shared" si="4"/>
        <v>0</v>
      </c>
      <c r="L14" s="191" t="str">
        <f t="shared" si="5"/>
        <v>0％</v>
      </c>
      <c r="M14" s="123"/>
      <c r="N14" s="164">
        <f t="shared" si="6"/>
        <v>0</v>
      </c>
      <c r="O14" s="191" t="str">
        <f t="shared" si="7"/>
        <v>0％</v>
      </c>
      <c r="P14" s="577"/>
      <c r="Q14" s="578"/>
    </row>
    <row r="15" spans="1:17" ht="25.5" customHeight="1">
      <c r="A15" s="582"/>
      <c r="B15" s="32">
        <v>9</v>
      </c>
      <c r="C15" s="94"/>
      <c r="D15" s="123"/>
      <c r="E15" s="164">
        <f t="shared" si="0"/>
        <v>0</v>
      </c>
      <c r="F15" s="193" t="str">
        <f t="shared" si="1"/>
        <v>0％</v>
      </c>
      <c r="G15" s="123"/>
      <c r="H15" s="164">
        <f t="shared" si="2"/>
        <v>0</v>
      </c>
      <c r="I15" s="191" t="str">
        <f t="shared" si="3"/>
        <v>0％</v>
      </c>
      <c r="J15" s="123"/>
      <c r="K15" s="164">
        <f t="shared" si="4"/>
        <v>0</v>
      </c>
      <c r="L15" s="191" t="str">
        <f t="shared" si="5"/>
        <v>0％</v>
      </c>
      <c r="M15" s="123"/>
      <c r="N15" s="164">
        <f t="shared" si="6"/>
        <v>0</v>
      </c>
      <c r="O15" s="191" t="str">
        <f t="shared" si="7"/>
        <v>0％</v>
      </c>
      <c r="P15" s="577"/>
      <c r="Q15" s="578"/>
    </row>
    <row r="16" spans="1:17" ht="25.5" customHeight="1">
      <c r="A16" s="582"/>
      <c r="B16" s="32">
        <v>10</v>
      </c>
      <c r="C16" s="94"/>
      <c r="D16" s="123"/>
      <c r="E16" s="164">
        <f t="shared" si="0"/>
        <v>0</v>
      </c>
      <c r="F16" s="193" t="str">
        <f t="shared" si="1"/>
        <v>0％</v>
      </c>
      <c r="G16" s="123"/>
      <c r="H16" s="164">
        <f t="shared" si="2"/>
        <v>0</v>
      </c>
      <c r="I16" s="191" t="str">
        <f t="shared" si="3"/>
        <v>0％</v>
      </c>
      <c r="J16" s="123"/>
      <c r="K16" s="164">
        <f t="shared" si="4"/>
        <v>0</v>
      </c>
      <c r="L16" s="191" t="str">
        <f t="shared" si="5"/>
        <v>0％</v>
      </c>
      <c r="M16" s="123"/>
      <c r="N16" s="164">
        <f t="shared" si="6"/>
        <v>0</v>
      </c>
      <c r="O16" s="191" t="str">
        <f t="shared" si="7"/>
        <v>0％</v>
      </c>
      <c r="P16" s="577"/>
      <c r="Q16" s="578"/>
    </row>
    <row r="17" spans="1:17" ht="25.5" customHeight="1">
      <c r="A17" s="582"/>
      <c r="B17" s="32">
        <v>11</v>
      </c>
      <c r="C17" s="94"/>
      <c r="D17" s="123"/>
      <c r="E17" s="164">
        <f t="shared" si="0"/>
        <v>0</v>
      </c>
      <c r="F17" s="193" t="str">
        <f t="shared" si="1"/>
        <v>0％</v>
      </c>
      <c r="G17" s="123"/>
      <c r="H17" s="164">
        <f t="shared" si="2"/>
        <v>0</v>
      </c>
      <c r="I17" s="191" t="str">
        <f t="shared" si="3"/>
        <v>0％</v>
      </c>
      <c r="J17" s="123"/>
      <c r="K17" s="164">
        <f t="shared" si="4"/>
        <v>0</v>
      </c>
      <c r="L17" s="191" t="str">
        <f t="shared" si="5"/>
        <v>0％</v>
      </c>
      <c r="M17" s="123"/>
      <c r="N17" s="164">
        <f t="shared" si="6"/>
        <v>0</v>
      </c>
      <c r="O17" s="191" t="str">
        <f t="shared" si="7"/>
        <v>0％</v>
      </c>
      <c r="P17" s="577"/>
      <c r="Q17" s="578"/>
    </row>
    <row r="18" spans="1:17" ht="25.5" customHeight="1">
      <c r="A18" s="582"/>
      <c r="B18" s="32">
        <v>12</v>
      </c>
      <c r="C18" s="94"/>
      <c r="D18" s="123"/>
      <c r="E18" s="164">
        <f t="shared" si="0"/>
        <v>0</v>
      </c>
      <c r="F18" s="193" t="str">
        <f t="shared" si="1"/>
        <v>0％</v>
      </c>
      <c r="G18" s="123"/>
      <c r="H18" s="164">
        <f t="shared" si="2"/>
        <v>0</v>
      </c>
      <c r="I18" s="191" t="str">
        <f t="shared" si="3"/>
        <v>0％</v>
      </c>
      <c r="J18" s="123"/>
      <c r="K18" s="164">
        <f t="shared" si="4"/>
        <v>0</v>
      </c>
      <c r="L18" s="191" t="str">
        <f t="shared" si="5"/>
        <v>0％</v>
      </c>
      <c r="M18" s="123"/>
      <c r="N18" s="164">
        <f t="shared" si="6"/>
        <v>0</v>
      </c>
      <c r="O18" s="191" t="str">
        <f t="shared" si="7"/>
        <v>0％</v>
      </c>
      <c r="P18" s="577"/>
      <c r="Q18" s="578"/>
    </row>
    <row r="19" spans="1:17" ht="25.5" customHeight="1">
      <c r="A19" s="582"/>
      <c r="B19" s="32">
        <v>13</v>
      </c>
      <c r="C19" s="94"/>
      <c r="D19" s="123"/>
      <c r="E19" s="164">
        <f t="shared" si="0"/>
        <v>0</v>
      </c>
      <c r="F19" s="193" t="str">
        <f t="shared" si="1"/>
        <v>0％</v>
      </c>
      <c r="G19" s="123"/>
      <c r="H19" s="164">
        <f t="shared" si="2"/>
        <v>0</v>
      </c>
      <c r="I19" s="191" t="str">
        <f t="shared" si="3"/>
        <v>0％</v>
      </c>
      <c r="J19" s="123"/>
      <c r="K19" s="164">
        <f t="shared" si="4"/>
        <v>0</v>
      </c>
      <c r="L19" s="191" t="str">
        <f t="shared" si="5"/>
        <v>0％</v>
      </c>
      <c r="M19" s="123"/>
      <c r="N19" s="164">
        <f t="shared" si="6"/>
        <v>0</v>
      </c>
      <c r="O19" s="191" t="str">
        <f t="shared" si="7"/>
        <v>0％</v>
      </c>
      <c r="P19" s="577"/>
      <c r="Q19" s="578"/>
    </row>
    <row r="20" spans="1:17" ht="25.5" customHeight="1">
      <c r="A20" s="582"/>
      <c r="B20" s="32">
        <v>14</v>
      </c>
      <c r="C20" s="94"/>
      <c r="D20" s="123"/>
      <c r="E20" s="164">
        <f t="shared" si="0"/>
        <v>0</v>
      </c>
      <c r="F20" s="193" t="str">
        <f t="shared" si="1"/>
        <v>0％</v>
      </c>
      <c r="G20" s="123"/>
      <c r="H20" s="164">
        <f t="shared" si="2"/>
        <v>0</v>
      </c>
      <c r="I20" s="191" t="str">
        <f t="shared" si="3"/>
        <v>0％</v>
      </c>
      <c r="J20" s="123"/>
      <c r="K20" s="164">
        <f t="shared" si="4"/>
        <v>0</v>
      </c>
      <c r="L20" s="191" t="str">
        <f t="shared" si="5"/>
        <v>0％</v>
      </c>
      <c r="M20" s="123"/>
      <c r="N20" s="164">
        <f t="shared" si="6"/>
        <v>0</v>
      </c>
      <c r="O20" s="191" t="str">
        <f t="shared" si="7"/>
        <v>0％</v>
      </c>
      <c r="P20" s="577"/>
      <c r="Q20" s="578"/>
    </row>
    <row r="21" spans="1:17" ht="25.5" customHeight="1">
      <c r="A21" s="582"/>
      <c r="B21" s="32">
        <v>15</v>
      </c>
      <c r="C21" s="94"/>
      <c r="D21" s="123"/>
      <c r="E21" s="164">
        <f t="shared" si="0"/>
        <v>0</v>
      </c>
      <c r="F21" s="193" t="str">
        <f t="shared" si="1"/>
        <v>0％</v>
      </c>
      <c r="G21" s="123"/>
      <c r="H21" s="164">
        <f t="shared" si="2"/>
        <v>0</v>
      </c>
      <c r="I21" s="191" t="str">
        <f t="shared" si="3"/>
        <v>0％</v>
      </c>
      <c r="J21" s="123"/>
      <c r="K21" s="164">
        <f t="shared" si="4"/>
        <v>0</v>
      </c>
      <c r="L21" s="191" t="str">
        <f t="shared" si="5"/>
        <v>0％</v>
      </c>
      <c r="M21" s="123"/>
      <c r="N21" s="164">
        <f t="shared" si="6"/>
        <v>0</v>
      </c>
      <c r="O21" s="191" t="str">
        <f t="shared" si="7"/>
        <v>0％</v>
      </c>
      <c r="P21" s="577"/>
      <c r="Q21" s="578"/>
    </row>
    <row r="22" spans="1:17" ht="25.5" customHeight="1">
      <c r="A22" s="582"/>
      <c r="B22" s="32">
        <v>16</v>
      </c>
      <c r="C22" s="94"/>
      <c r="D22" s="123"/>
      <c r="E22" s="164">
        <f t="shared" si="0"/>
        <v>0</v>
      </c>
      <c r="F22" s="193" t="str">
        <f t="shared" si="1"/>
        <v>0％</v>
      </c>
      <c r="G22" s="123"/>
      <c r="H22" s="164">
        <f t="shared" si="2"/>
        <v>0</v>
      </c>
      <c r="I22" s="191" t="str">
        <f t="shared" si="3"/>
        <v>0％</v>
      </c>
      <c r="J22" s="123"/>
      <c r="K22" s="164">
        <f t="shared" si="4"/>
        <v>0</v>
      </c>
      <c r="L22" s="191" t="str">
        <f t="shared" si="5"/>
        <v>0％</v>
      </c>
      <c r="M22" s="123"/>
      <c r="N22" s="164">
        <f t="shared" si="6"/>
        <v>0</v>
      </c>
      <c r="O22" s="191" t="str">
        <f t="shared" si="7"/>
        <v>0％</v>
      </c>
      <c r="P22" s="577"/>
      <c r="Q22" s="578"/>
    </row>
    <row r="23" spans="1:17" ht="25.5" customHeight="1">
      <c r="A23" s="582"/>
      <c r="B23" s="32">
        <v>17</v>
      </c>
      <c r="C23" s="94"/>
      <c r="D23" s="123"/>
      <c r="E23" s="164">
        <f t="shared" si="0"/>
        <v>0</v>
      </c>
      <c r="F23" s="193" t="str">
        <f t="shared" si="1"/>
        <v>0％</v>
      </c>
      <c r="G23" s="123"/>
      <c r="H23" s="164">
        <f t="shared" si="2"/>
        <v>0</v>
      </c>
      <c r="I23" s="191" t="str">
        <f t="shared" si="3"/>
        <v>0％</v>
      </c>
      <c r="J23" s="123"/>
      <c r="K23" s="164">
        <f t="shared" si="4"/>
        <v>0</v>
      </c>
      <c r="L23" s="191" t="str">
        <f t="shared" si="5"/>
        <v>0％</v>
      </c>
      <c r="M23" s="123"/>
      <c r="N23" s="164">
        <f t="shared" si="6"/>
        <v>0</v>
      </c>
      <c r="O23" s="191" t="str">
        <f t="shared" si="7"/>
        <v>0％</v>
      </c>
      <c r="P23" s="577"/>
      <c r="Q23" s="578"/>
    </row>
    <row r="24" spans="1:17" ht="25.5" customHeight="1">
      <c r="A24" s="582"/>
      <c r="B24" s="32">
        <v>18</v>
      </c>
      <c r="C24" s="94"/>
      <c r="D24" s="123"/>
      <c r="E24" s="164">
        <f t="shared" si="0"/>
        <v>0</v>
      </c>
      <c r="F24" s="193" t="str">
        <f t="shared" si="1"/>
        <v>0％</v>
      </c>
      <c r="G24" s="123"/>
      <c r="H24" s="164">
        <f t="shared" si="2"/>
        <v>0</v>
      </c>
      <c r="I24" s="191" t="str">
        <f t="shared" si="3"/>
        <v>0％</v>
      </c>
      <c r="J24" s="123"/>
      <c r="K24" s="164">
        <f t="shared" si="4"/>
        <v>0</v>
      </c>
      <c r="L24" s="191" t="str">
        <f t="shared" si="5"/>
        <v>0％</v>
      </c>
      <c r="M24" s="123"/>
      <c r="N24" s="164">
        <f t="shared" si="6"/>
        <v>0</v>
      </c>
      <c r="O24" s="191" t="str">
        <f t="shared" si="7"/>
        <v>0％</v>
      </c>
      <c r="P24" s="577"/>
      <c r="Q24" s="578"/>
    </row>
    <row r="25" spans="1:17" ht="25.5" customHeight="1">
      <c r="A25" s="582"/>
      <c r="B25" s="32">
        <v>19</v>
      </c>
      <c r="C25" s="94"/>
      <c r="D25" s="123"/>
      <c r="E25" s="164">
        <f t="shared" si="0"/>
        <v>0</v>
      </c>
      <c r="F25" s="193" t="str">
        <f t="shared" si="1"/>
        <v>0％</v>
      </c>
      <c r="G25" s="123"/>
      <c r="H25" s="164">
        <f t="shared" si="2"/>
        <v>0</v>
      </c>
      <c r="I25" s="191" t="str">
        <f t="shared" si="3"/>
        <v>0％</v>
      </c>
      <c r="J25" s="123"/>
      <c r="K25" s="164">
        <f t="shared" si="4"/>
        <v>0</v>
      </c>
      <c r="L25" s="191" t="str">
        <f t="shared" si="5"/>
        <v>0％</v>
      </c>
      <c r="M25" s="123"/>
      <c r="N25" s="164">
        <f t="shared" si="6"/>
        <v>0</v>
      </c>
      <c r="O25" s="191" t="str">
        <f t="shared" si="7"/>
        <v>0％</v>
      </c>
      <c r="P25" s="577"/>
      <c r="Q25" s="578"/>
    </row>
    <row r="26" spans="1:17" ht="25.5" customHeight="1">
      <c r="A26" s="582"/>
      <c r="B26" s="32">
        <v>20</v>
      </c>
      <c r="C26" s="94"/>
      <c r="D26" s="123"/>
      <c r="E26" s="164">
        <f t="shared" si="0"/>
        <v>0</v>
      </c>
      <c r="F26" s="193" t="str">
        <f t="shared" si="1"/>
        <v>0％</v>
      </c>
      <c r="G26" s="123"/>
      <c r="H26" s="164">
        <f t="shared" si="2"/>
        <v>0</v>
      </c>
      <c r="I26" s="191" t="str">
        <f t="shared" si="3"/>
        <v>0％</v>
      </c>
      <c r="J26" s="123"/>
      <c r="K26" s="164">
        <f t="shared" si="4"/>
        <v>0</v>
      </c>
      <c r="L26" s="191" t="str">
        <f t="shared" si="5"/>
        <v>0％</v>
      </c>
      <c r="M26" s="123"/>
      <c r="N26" s="164">
        <f t="shared" si="6"/>
        <v>0</v>
      </c>
      <c r="O26" s="191" t="str">
        <f t="shared" si="7"/>
        <v>0％</v>
      </c>
      <c r="P26" s="577"/>
      <c r="Q26" s="578"/>
    </row>
    <row r="27" spans="1:17" ht="25.5" customHeight="1">
      <c r="A27" s="582"/>
      <c r="B27" s="32">
        <v>21</v>
      </c>
      <c r="C27" s="94"/>
      <c r="D27" s="123"/>
      <c r="E27" s="164">
        <f t="shared" si="0"/>
        <v>0</v>
      </c>
      <c r="F27" s="193" t="str">
        <f t="shared" si="1"/>
        <v>0％</v>
      </c>
      <c r="G27" s="123"/>
      <c r="H27" s="164">
        <f t="shared" si="2"/>
        <v>0</v>
      </c>
      <c r="I27" s="191" t="str">
        <f t="shared" si="3"/>
        <v>0％</v>
      </c>
      <c r="J27" s="123"/>
      <c r="K27" s="164">
        <f t="shared" si="4"/>
        <v>0</v>
      </c>
      <c r="L27" s="191" t="str">
        <f t="shared" si="5"/>
        <v>0％</v>
      </c>
      <c r="M27" s="123"/>
      <c r="N27" s="164">
        <f t="shared" si="6"/>
        <v>0</v>
      </c>
      <c r="O27" s="191" t="str">
        <f t="shared" si="7"/>
        <v>0％</v>
      </c>
      <c r="P27" s="577"/>
      <c r="Q27" s="578"/>
    </row>
    <row r="28" spans="1:17" ht="25.5" customHeight="1">
      <c r="A28" s="582"/>
      <c r="B28" s="32">
        <v>22</v>
      </c>
      <c r="C28" s="94"/>
      <c r="D28" s="123"/>
      <c r="E28" s="164">
        <f t="shared" si="0"/>
        <v>0</v>
      </c>
      <c r="F28" s="193" t="str">
        <f t="shared" si="1"/>
        <v>0％</v>
      </c>
      <c r="G28" s="123"/>
      <c r="H28" s="164">
        <f t="shared" si="2"/>
        <v>0</v>
      </c>
      <c r="I28" s="191" t="str">
        <f t="shared" si="3"/>
        <v>0％</v>
      </c>
      <c r="J28" s="123"/>
      <c r="K28" s="164">
        <f t="shared" si="4"/>
        <v>0</v>
      </c>
      <c r="L28" s="191" t="str">
        <f t="shared" si="5"/>
        <v>0％</v>
      </c>
      <c r="M28" s="123"/>
      <c r="N28" s="164">
        <f t="shared" si="6"/>
        <v>0</v>
      </c>
      <c r="O28" s="191" t="str">
        <f t="shared" si="7"/>
        <v>0％</v>
      </c>
      <c r="P28" s="577"/>
      <c r="Q28" s="578"/>
    </row>
    <row r="29" spans="1:17" ht="25.5" customHeight="1">
      <c r="A29" s="582"/>
      <c r="B29" s="32">
        <v>23</v>
      </c>
      <c r="C29" s="94"/>
      <c r="D29" s="123"/>
      <c r="E29" s="164">
        <f t="shared" si="0"/>
        <v>0</v>
      </c>
      <c r="F29" s="193" t="str">
        <f t="shared" si="1"/>
        <v>0％</v>
      </c>
      <c r="G29" s="123"/>
      <c r="H29" s="164">
        <f t="shared" si="2"/>
        <v>0</v>
      </c>
      <c r="I29" s="191" t="str">
        <f t="shared" si="3"/>
        <v>0％</v>
      </c>
      <c r="J29" s="123"/>
      <c r="K29" s="164">
        <f t="shared" si="4"/>
        <v>0</v>
      </c>
      <c r="L29" s="191" t="str">
        <f t="shared" si="5"/>
        <v>0％</v>
      </c>
      <c r="M29" s="123"/>
      <c r="N29" s="164">
        <f t="shared" si="6"/>
        <v>0</v>
      </c>
      <c r="O29" s="191" t="str">
        <f t="shared" si="7"/>
        <v>0％</v>
      </c>
      <c r="P29" s="577"/>
      <c r="Q29" s="578"/>
    </row>
    <row r="30" spans="1:17" ht="25.5" customHeight="1">
      <c r="A30" s="582"/>
      <c r="B30" s="32">
        <v>24</v>
      </c>
      <c r="C30" s="94"/>
      <c r="D30" s="123"/>
      <c r="E30" s="164">
        <f t="shared" si="0"/>
        <v>0</v>
      </c>
      <c r="F30" s="193" t="str">
        <f t="shared" si="1"/>
        <v>0％</v>
      </c>
      <c r="G30" s="123"/>
      <c r="H30" s="164">
        <f t="shared" si="2"/>
        <v>0</v>
      </c>
      <c r="I30" s="191" t="str">
        <f t="shared" si="3"/>
        <v>0％</v>
      </c>
      <c r="J30" s="123"/>
      <c r="K30" s="164">
        <f t="shared" si="4"/>
        <v>0</v>
      </c>
      <c r="L30" s="191" t="str">
        <f t="shared" si="5"/>
        <v>0％</v>
      </c>
      <c r="M30" s="123"/>
      <c r="N30" s="164">
        <f t="shared" si="6"/>
        <v>0</v>
      </c>
      <c r="O30" s="191" t="str">
        <f t="shared" si="7"/>
        <v>0％</v>
      </c>
      <c r="P30" s="577"/>
      <c r="Q30" s="578"/>
    </row>
    <row r="31" spans="1:17" ht="25.5" customHeight="1">
      <c r="A31" s="582"/>
      <c r="B31" s="32">
        <v>25</v>
      </c>
      <c r="C31" s="94"/>
      <c r="D31" s="123"/>
      <c r="E31" s="164">
        <f t="shared" si="0"/>
        <v>0</v>
      </c>
      <c r="F31" s="193" t="str">
        <f t="shared" si="1"/>
        <v>0％</v>
      </c>
      <c r="G31" s="123"/>
      <c r="H31" s="164">
        <f t="shared" si="2"/>
        <v>0</v>
      </c>
      <c r="I31" s="191" t="str">
        <f t="shared" si="3"/>
        <v>0％</v>
      </c>
      <c r="J31" s="123"/>
      <c r="K31" s="164">
        <f t="shared" si="4"/>
        <v>0</v>
      </c>
      <c r="L31" s="191" t="str">
        <f t="shared" si="5"/>
        <v>0％</v>
      </c>
      <c r="M31" s="123"/>
      <c r="N31" s="164">
        <f t="shared" si="6"/>
        <v>0</v>
      </c>
      <c r="O31" s="191" t="str">
        <f t="shared" si="7"/>
        <v>0％</v>
      </c>
      <c r="P31" s="577"/>
      <c r="Q31" s="578"/>
    </row>
    <row r="32" spans="1:17" ht="25.5" customHeight="1">
      <c r="A32" s="582"/>
      <c r="B32" s="32">
        <v>26</v>
      </c>
      <c r="C32" s="94"/>
      <c r="D32" s="123"/>
      <c r="E32" s="164">
        <f t="shared" si="0"/>
        <v>0</v>
      </c>
      <c r="F32" s="193" t="str">
        <f t="shared" si="1"/>
        <v>0％</v>
      </c>
      <c r="G32" s="123"/>
      <c r="H32" s="164">
        <f t="shared" si="2"/>
        <v>0</v>
      </c>
      <c r="I32" s="191" t="str">
        <f t="shared" si="3"/>
        <v>0％</v>
      </c>
      <c r="J32" s="123"/>
      <c r="K32" s="164">
        <f t="shared" si="4"/>
        <v>0</v>
      </c>
      <c r="L32" s="191" t="str">
        <f t="shared" si="5"/>
        <v>0％</v>
      </c>
      <c r="M32" s="123"/>
      <c r="N32" s="164">
        <f t="shared" si="6"/>
        <v>0</v>
      </c>
      <c r="O32" s="191" t="str">
        <f t="shared" si="7"/>
        <v>0％</v>
      </c>
      <c r="P32" s="577"/>
      <c r="Q32" s="578"/>
    </row>
    <row r="33" spans="1:17" ht="25.5" customHeight="1">
      <c r="A33" s="582"/>
      <c r="B33" s="32">
        <v>27</v>
      </c>
      <c r="C33" s="94"/>
      <c r="D33" s="123"/>
      <c r="E33" s="164">
        <f t="shared" si="0"/>
        <v>0</v>
      </c>
      <c r="F33" s="193" t="str">
        <f t="shared" si="1"/>
        <v>0％</v>
      </c>
      <c r="G33" s="123"/>
      <c r="H33" s="164">
        <f t="shared" si="2"/>
        <v>0</v>
      </c>
      <c r="I33" s="191" t="str">
        <f t="shared" si="3"/>
        <v>0％</v>
      </c>
      <c r="J33" s="123"/>
      <c r="K33" s="164">
        <f t="shared" si="4"/>
        <v>0</v>
      </c>
      <c r="L33" s="191" t="str">
        <f t="shared" si="5"/>
        <v>0％</v>
      </c>
      <c r="M33" s="123"/>
      <c r="N33" s="164">
        <f t="shared" si="6"/>
        <v>0</v>
      </c>
      <c r="O33" s="191" t="str">
        <f t="shared" si="7"/>
        <v>0％</v>
      </c>
      <c r="P33" s="577"/>
      <c r="Q33" s="578"/>
    </row>
    <row r="34" spans="1:17" ht="25.5" customHeight="1">
      <c r="A34" s="582"/>
      <c r="B34" s="32">
        <v>28</v>
      </c>
      <c r="C34" s="94"/>
      <c r="D34" s="123"/>
      <c r="E34" s="164">
        <f t="shared" si="0"/>
        <v>0</v>
      </c>
      <c r="F34" s="193" t="str">
        <f t="shared" si="1"/>
        <v>0％</v>
      </c>
      <c r="G34" s="123"/>
      <c r="H34" s="164">
        <f t="shared" si="2"/>
        <v>0</v>
      </c>
      <c r="I34" s="191" t="str">
        <f t="shared" si="3"/>
        <v>0％</v>
      </c>
      <c r="J34" s="123"/>
      <c r="K34" s="164">
        <f t="shared" si="4"/>
        <v>0</v>
      </c>
      <c r="L34" s="191" t="str">
        <f t="shared" si="5"/>
        <v>0％</v>
      </c>
      <c r="M34" s="123"/>
      <c r="N34" s="164">
        <f t="shared" si="6"/>
        <v>0</v>
      </c>
      <c r="O34" s="191" t="str">
        <f t="shared" si="7"/>
        <v>0％</v>
      </c>
      <c r="P34" s="577"/>
      <c r="Q34" s="578"/>
    </row>
    <row r="35" spans="1:17" ht="25.5" customHeight="1">
      <c r="A35" s="582"/>
      <c r="B35" s="32">
        <v>29</v>
      </c>
      <c r="C35" s="94"/>
      <c r="D35" s="123"/>
      <c r="E35" s="164">
        <f t="shared" si="0"/>
        <v>0</v>
      </c>
      <c r="F35" s="193" t="str">
        <f t="shared" si="1"/>
        <v>0％</v>
      </c>
      <c r="G35" s="123"/>
      <c r="H35" s="164">
        <f t="shared" si="2"/>
        <v>0</v>
      </c>
      <c r="I35" s="191" t="str">
        <f t="shared" si="3"/>
        <v>0％</v>
      </c>
      <c r="J35" s="123"/>
      <c r="K35" s="164">
        <f t="shared" si="4"/>
        <v>0</v>
      </c>
      <c r="L35" s="191" t="str">
        <f t="shared" si="5"/>
        <v>0％</v>
      </c>
      <c r="M35" s="123"/>
      <c r="N35" s="164">
        <f t="shared" si="6"/>
        <v>0</v>
      </c>
      <c r="O35" s="191" t="str">
        <f t="shared" si="7"/>
        <v>0％</v>
      </c>
      <c r="P35" s="577"/>
      <c r="Q35" s="578"/>
    </row>
    <row r="36" spans="1:17" ht="25.5" customHeight="1">
      <c r="A36" s="582"/>
      <c r="B36" s="32">
        <v>30</v>
      </c>
      <c r="C36" s="94"/>
      <c r="D36" s="123"/>
      <c r="E36" s="164">
        <f t="shared" si="0"/>
        <v>0</v>
      </c>
      <c r="F36" s="193" t="str">
        <f t="shared" si="1"/>
        <v>0％</v>
      </c>
      <c r="G36" s="123"/>
      <c r="H36" s="164">
        <f t="shared" si="2"/>
        <v>0</v>
      </c>
      <c r="I36" s="191" t="str">
        <f t="shared" si="3"/>
        <v>0％</v>
      </c>
      <c r="J36" s="123"/>
      <c r="K36" s="164">
        <f t="shared" si="4"/>
        <v>0</v>
      </c>
      <c r="L36" s="191" t="str">
        <f t="shared" si="5"/>
        <v>0％</v>
      </c>
      <c r="M36" s="123"/>
      <c r="N36" s="164">
        <f t="shared" si="6"/>
        <v>0</v>
      </c>
      <c r="O36" s="191" t="str">
        <f t="shared" si="7"/>
        <v>0％</v>
      </c>
      <c r="P36" s="577"/>
      <c r="Q36" s="578"/>
    </row>
    <row r="37" spans="1:17" ht="25.5" customHeight="1">
      <c r="A37" s="582"/>
      <c r="B37" s="32">
        <v>31</v>
      </c>
      <c r="C37" s="94"/>
      <c r="D37" s="123"/>
      <c r="E37" s="164">
        <f t="shared" si="0"/>
        <v>0</v>
      </c>
      <c r="F37" s="193" t="str">
        <f t="shared" si="1"/>
        <v>0％</v>
      </c>
      <c r="G37" s="123"/>
      <c r="H37" s="164">
        <f t="shared" si="2"/>
        <v>0</v>
      </c>
      <c r="I37" s="191" t="str">
        <f t="shared" si="3"/>
        <v>0％</v>
      </c>
      <c r="J37" s="123"/>
      <c r="K37" s="164">
        <f t="shared" si="4"/>
        <v>0</v>
      </c>
      <c r="L37" s="191" t="str">
        <f t="shared" si="5"/>
        <v>0％</v>
      </c>
      <c r="M37" s="123"/>
      <c r="N37" s="164">
        <f t="shared" si="6"/>
        <v>0</v>
      </c>
      <c r="O37" s="191" t="str">
        <f t="shared" si="7"/>
        <v>0％</v>
      </c>
      <c r="P37" s="577"/>
      <c r="Q37" s="578"/>
    </row>
    <row r="38" spans="1:17" ht="25.5" customHeight="1">
      <c r="A38" s="582"/>
      <c r="B38" s="32">
        <v>32</v>
      </c>
      <c r="C38" s="94"/>
      <c r="D38" s="123"/>
      <c r="E38" s="164">
        <f t="shared" si="0"/>
        <v>0</v>
      </c>
      <c r="F38" s="193" t="str">
        <f t="shared" si="1"/>
        <v>0％</v>
      </c>
      <c r="G38" s="123"/>
      <c r="H38" s="164">
        <f t="shared" si="2"/>
        <v>0</v>
      </c>
      <c r="I38" s="191" t="str">
        <f t="shared" si="3"/>
        <v>0％</v>
      </c>
      <c r="J38" s="123"/>
      <c r="K38" s="164">
        <f t="shared" si="4"/>
        <v>0</v>
      </c>
      <c r="L38" s="191" t="str">
        <f t="shared" si="5"/>
        <v>0％</v>
      </c>
      <c r="M38" s="123"/>
      <c r="N38" s="164">
        <f t="shared" si="6"/>
        <v>0</v>
      </c>
      <c r="O38" s="191" t="str">
        <f t="shared" si="7"/>
        <v>0％</v>
      </c>
      <c r="P38" s="577"/>
      <c r="Q38" s="578"/>
    </row>
    <row r="39" spans="1:17" ht="25.5" customHeight="1">
      <c r="A39" s="582"/>
      <c r="B39" s="32">
        <v>33</v>
      </c>
      <c r="C39" s="94"/>
      <c r="D39" s="123"/>
      <c r="E39" s="164">
        <f t="shared" si="0"/>
        <v>0</v>
      </c>
      <c r="F39" s="193" t="str">
        <f t="shared" si="1"/>
        <v>0％</v>
      </c>
      <c r="G39" s="123"/>
      <c r="H39" s="164">
        <f t="shared" si="2"/>
        <v>0</v>
      </c>
      <c r="I39" s="191" t="str">
        <f t="shared" si="3"/>
        <v>0％</v>
      </c>
      <c r="J39" s="123"/>
      <c r="K39" s="164">
        <f t="shared" si="4"/>
        <v>0</v>
      </c>
      <c r="L39" s="191" t="str">
        <f t="shared" si="5"/>
        <v>0％</v>
      </c>
      <c r="M39" s="123"/>
      <c r="N39" s="164">
        <f t="shared" si="6"/>
        <v>0</v>
      </c>
      <c r="O39" s="191" t="str">
        <f t="shared" si="7"/>
        <v>0％</v>
      </c>
      <c r="P39" s="577"/>
      <c r="Q39" s="578"/>
    </row>
    <row r="40" spans="1:17" ht="25.5" customHeight="1">
      <c r="A40" s="582"/>
      <c r="B40" s="32">
        <v>34</v>
      </c>
      <c r="C40" s="94"/>
      <c r="D40" s="123"/>
      <c r="E40" s="164">
        <f t="shared" si="0"/>
        <v>0</v>
      </c>
      <c r="F40" s="193" t="str">
        <f t="shared" si="1"/>
        <v>0％</v>
      </c>
      <c r="G40" s="123"/>
      <c r="H40" s="164">
        <f t="shared" si="2"/>
        <v>0</v>
      </c>
      <c r="I40" s="191" t="str">
        <f t="shared" si="3"/>
        <v>0％</v>
      </c>
      <c r="J40" s="123"/>
      <c r="K40" s="164">
        <f t="shared" si="4"/>
        <v>0</v>
      </c>
      <c r="L40" s="191" t="str">
        <f t="shared" si="5"/>
        <v>0％</v>
      </c>
      <c r="M40" s="123"/>
      <c r="N40" s="164">
        <f t="shared" si="6"/>
        <v>0</v>
      </c>
      <c r="O40" s="191" t="str">
        <f t="shared" si="7"/>
        <v>0％</v>
      </c>
      <c r="P40" s="577"/>
      <c r="Q40" s="578"/>
    </row>
    <row r="41" spans="1:17" ht="25.5" customHeight="1">
      <c r="A41" s="582"/>
      <c r="B41" s="32">
        <v>35</v>
      </c>
      <c r="C41" s="94"/>
      <c r="D41" s="123"/>
      <c r="E41" s="164">
        <f t="shared" si="0"/>
        <v>0</v>
      </c>
      <c r="F41" s="193" t="str">
        <f t="shared" si="1"/>
        <v>0％</v>
      </c>
      <c r="G41" s="123"/>
      <c r="H41" s="164">
        <f t="shared" si="2"/>
        <v>0</v>
      </c>
      <c r="I41" s="191" t="str">
        <f t="shared" si="3"/>
        <v>0％</v>
      </c>
      <c r="J41" s="123"/>
      <c r="K41" s="164">
        <f t="shared" si="4"/>
        <v>0</v>
      </c>
      <c r="L41" s="191" t="str">
        <f t="shared" si="5"/>
        <v>0％</v>
      </c>
      <c r="M41" s="123"/>
      <c r="N41" s="164">
        <f t="shared" si="6"/>
        <v>0</v>
      </c>
      <c r="O41" s="191" t="str">
        <f t="shared" si="7"/>
        <v>0％</v>
      </c>
      <c r="P41" s="577"/>
      <c r="Q41" s="578"/>
    </row>
    <row r="42" spans="1:17" ht="25.5" customHeight="1">
      <c r="A42" s="582"/>
      <c r="B42" s="32">
        <v>36</v>
      </c>
      <c r="C42" s="94"/>
      <c r="D42" s="123"/>
      <c r="E42" s="164">
        <f t="shared" si="0"/>
        <v>0</v>
      </c>
      <c r="F42" s="193" t="str">
        <f t="shared" si="1"/>
        <v>0％</v>
      </c>
      <c r="G42" s="123"/>
      <c r="H42" s="164">
        <f t="shared" si="2"/>
        <v>0</v>
      </c>
      <c r="I42" s="191" t="str">
        <f t="shared" si="3"/>
        <v>0％</v>
      </c>
      <c r="J42" s="123"/>
      <c r="K42" s="164">
        <f t="shared" si="4"/>
        <v>0</v>
      </c>
      <c r="L42" s="191" t="str">
        <f t="shared" si="5"/>
        <v>0％</v>
      </c>
      <c r="M42" s="123"/>
      <c r="N42" s="164">
        <f t="shared" si="6"/>
        <v>0</v>
      </c>
      <c r="O42" s="191" t="str">
        <f t="shared" si="7"/>
        <v>0％</v>
      </c>
      <c r="P42" s="577"/>
      <c r="Q42" s="578"/>
    </row>
    <row r="43" spans="1:17" ht="25.5" customHeight="1">
      <c r="A43" s="582"/>
      <c r="B43" s="32">
        <v>37</v>
      </c>
      <c r="C43" s="94"/>
      <c r="D43" s="123"/>
      <c r="E43" s="164">
        <f t="shared" si="0"/>
        <v>0</v>
      </c>
      <c r="F43" s="193" t="str">
        <f t="shared" si="1"/>
        <v>0％</v>
      </c>
      <c r="G43" s="123"/>
      <c r="H43" s="164">
        <f t="shared" si="2"/>
        <v>0</v>
      </c>
      <c r="I43" s="191" t="str">
        <f t="shared" si="3"/>
        <v>0％</v>
      </c>
      <c r="J43" s="123"/>
      <c r="K43" s="164">
        <f t="shared" si="4"/>
        <v>0</v>
      </c>
      <c r="L43" s="191" t="str">
        <f t="shared" si="5"/>
        <v>0％</v>
      </c>
      <c r="M43" s="123"/>
      <c r="N43" s="164">
        <f t="shared" si="6"/>
        <v>0</v>
      </c>
      <c r="O43" s="191" t="str">
        <f t="shared" si="7"/>
        <v>0％</v>
      </c>
      <c r="P43" s="577"/>
      <c r="Q43" s="578"/>
    </row>
    <row r="44" spans="1:17" ht="25.5" customHeight="1">
      <c r="A44" s="582"/>
      <c r="B44" s="32">
        <v>38</v>
      </c>
      <c r="C44" s="94"/>
      <c r="D44" s="123"/>
      <c r="E44" s="164">
        <f t="shared" si="0"/>
        <v>0</v>
      </c>
      <c r="F44" s="193" t="str">
        <f t="shared" si="1"/>
        <v>0％</v>
      </c>
      <c r="G44" s="123"/>
      <c r="H44" s="164">
        <f t="shared" si="2"/>
        <v>0</v>
      </c>
      <c r="I44" s="191" t="str">
        <f t="shared" si="3"/>
        <v>0％</v>
      </c>
      <c r="J44" s="123"/>
      <c r="K44" s="164">
        <f t="shared" si="4"/>
        <v>0</v>
      </c>
      <c r="L44" s="191" t="str">
        <f t="shared" si="5"/>
        <v>0％</v>
      </c>
      <c r="M44" s="123"/>
      <c r="N44" s="164">
        <f t="shared" si="6"/>
        <v>0</v>
      </c>
      <c r="O44" s="191" t="str">
        <f t="shared" si="7"/>
        <v>0％</v>
      </c>
      <c r="P44" s="577"/>
      <c r="Q44" s="578"/>
    </row>
    <row r="45" spans="1:17" ht="25.5" customHeight="1">
      <c r="A45" s="582"/>
      <c r="B45" s="32">
        <v>39</v>
      </c>
      <c r="C45" s="94"/>
      <c r="D45" s="123"/>
      <c r="E45" s="164">
        <f t="shared" si="0"/>
        <v>0</v>
      </c>
      <c r="F45" s="193" t="str">
        <f t="shared" si="1"/>
        <v>0％</v>
      </c>
      <c r="G45" s="123"/>
      <c r="H45" s="164">
        <f t="shared" si="2"/>
        <v>0</v>
      </c>
      <c r="I45" s="191" t="str">
        <f t="shared" si="3"/>
        <v>0％</v>
      </c>
      <c r="J45" s="123"/>
      <c r="K45" s="164">
        <f t="shared" si="4"/>
        <v>0</v>
      </c>
      <c r="L45" s="191" t="str">
        <f t="shared" si="5"/>
        <v>0％</v>
      </c>
      <c r="M45" s="123"/>
      <c r="N45" s="164">
        <f t="shared" si="6"/>
        <v>0</v>
      </c>
      <c r="O45" s="191" t="str">
        <f t="shared" si="7"/>
        <v>0％</v>
      </c>
      <c r="P45" s="577"/>
      <c r="Q45" s="578"/>
    </row>
    <row r="46" spans="1:17" ht="25.5" customHeight="1" thickBot="1">
      <c r="A46" s="583"/>
      <c r="B46" s="37">
        <v>40</v>
      </c>
      <c r="C46" s="100"/>
      <c r="D46" s="125"/>
      <c r="E46" s="165">
        <f t="shared" si="0"/>
        <v>0</v>
      </c>
      <c r="F46" s="227" t="str">
        <f t="shared" si="1"/>
        <v>0％</v>
      </c>
      <c r="G46" s="125"/>
      <c r="H46" s="165">
        <f t="shared" si="2"/>
        <v>0</v>
      </c>
      <c r="I46" s="269" t="str">
        <f t="shared" si="3"/>
        <v>0％</v>
      </c>
      <c r="J46" s="125"/>
      <c r="K46" s="165">
        <f t="shared" si="4"/>
        <v>0</v>
      </c>
      <c r="L46" s="269" t="str">
        <f t="shared" si="5"/>
        <v>0％</v>
      </c>
      <c r="M46" s="125"/>
      <c r="N46" s="165">
        <f t="shared" si="6"/>
        <v>0</v>
      </c>
      <c r="O46" s="269" t="str">
        <f t="shared" si="7"/>
        <v>0％</v>
      </c>
      <c r="P46" s="584"/>
      <c r="Q46" s="557"/>
    </row>
    <row r="47" spans="1:17" ht="25.5" customHeight="1" thickTop="1">
      <c r="A47" s="585" t="s">
        <v>88</v>
      </c>
      <c r="B47" s="40">
        <v>1</v>
      </c>
      <c r="C47" s="104"/>
      <c r="D47" s="127"/>
      <c r="E47" s="168">
        <f t="shared" si="0"/>
        <v>0</v>
      </c>
      <c r="F47" s="229" t="str">
        <f t="shared" si="1"/>
        <v>0％</v>
      </c>
      <c r="G47" s="127"/>
      <c r="H47" s="166">
        <f t="shared" si="2"/>
        <v>0</v>
      </c>
      <c r="I47" s="270" t="str">
        <f t="shared" si="3"/>
        <v>0％</v>
      </c>
      <c r="J47" s="127"/>
      <c r="K47" s="166">
        <f t="shared" si="4"/>
        <v>0</v>
      </c>
      <c r="L47" s="270" t="str">
        <f t="shared" si="5"/>
        <v>0％</v>
      </c>
      <c r="M47" s="127"/>
      <c r="N47" s="166">
        <f t="shared" si="6"/>
        <v>0</v>
      </c>
      <c r="O47" s="270" t="str">
        <f t="shared" si="7"/>
        <v>0％</v>
      </c>
      <c r="P47" s="588"/>
      <c r="Q47" s="589"/>
    </row>
    <row r="48" spans="1:17" ht="25.5" customHeight="1">
      <c r="A48" s="586"/>
      <c r="B48" s="32">
        <v>2</v>
      </c>
      <c r="C48" s="100"/>
      <c r="D48" s="125"/>
      <c r="E48" s="169">
        <f t="shared" si="0"/>
        <v>0</v>
      </c>
      <c r="F48" s="193" t="str">
        <f t="shared" si="1"/>
        <v>0％</v>
      </c>
      <c r="G48" s="125"/>
      <c r="H48" s="164">
        <f t="shared" si="2"/>
        <v>0</v>
      </c>
      <c r="I48" s="191" t="str">
        <f t="shared" si="3"/>
        <v>0％</v>
      </c>
      <c r="J48" s="125"/>
      <c r="K48" s="164">
        <f t="shared" si="4"/>
        <v>0</v>
      </c>
      <c r="L48" s="191" t="str">
        <f t="shared" si="5"/>
        <v>0％</v>
      </c>
      <c r="M48" s="125"/>
      <c r="N48" s="164">
        <f t="shared" si="6"/>
        <v>0</v>
      </c>
      <c r="O48" s="191" t="str">
        <f t="shared" si="7"/>
        <v>0％</v>
      </c>
      <c r="P48" s="577"/>
      <c r="Q48" s="578"/>
    </row>
    <row r="49" spans="1:17" ht="25.5" customHeight="1">
      <c r="A49" s="586"/>
      <c r="B49" s="32">
        <v>3</v>
      </c>
      <c r="C49" s="94"/>
      <c r="D49" s="123"/>
      <c r="E49" s="169">
        <f t="shared" si="0"/>
        <v>0</v>
      </c>
      <c r="F49" s="193" t="str">
        <f t="shared" si="1"/>
        <v>0％</v>
      </c>
      <c r="G49" s="123"/>
      <c r="H49" s="164">
        <f t="shared" si="2"/>
        <v>0</v>
      </c>
      <c r="I49" s="191" t="str">
        <f t="shared" si="3"/>
        <v>0％</v>
      </c>
      <c r="J49" s="123"/>
      <c r="K49" s="164">
        <f t="shared" si="4"/>
        <v>0</v>
      </c>
      <c r="L49" s="191" t="str">
        <f t="shared" si="5"/>
        <v>0％</v>
      </c>
      <c r="M49" s="123"/>
      <c r="N49" s="164">
        <f t="shared" si="6"/>
        <v>0</v>
      </c>
      <c r="O49" s="191" t="str">
        <f t="shared" si="7"/>
        <v>0％</v>
      </c>
      <c r="P49" s="577"/>
      <c r="Q49" s="578"/>
    </row>
    <row r="50" spans="1:17" ht="25.5" customHeight="1" thickBot="1">
      <c r="A50" s="587"/>
      <c r="B50" s="41">
        <v>4</v>
      </c>
      <c r="C50" s="112"/>
      <c r="D50" s="128"/>
      <c r="E50" s="170">
        <f t="shared" si="0"/>
        <v>0</v>
      </c>
      <c r="F50" s="231" t="str">
        <f t="shared" si="1"/>
        <v>0％</v>
      </c>
      <c r="G50" s="128"/>
      <c r="H50" s="167">
        <f t="shared" si="2"/>
        <v>0</v>
      </c>
      <c r="I50" s="271" t="str">
        <f t="shared" si="3"/>
        <v>0％</v>
      </c>
      <c r="J50" s="128"/>
      <c r="K50" s="167">
        <f t="shared" si="4"/>
        <v>0</v>
      </c>
      <c r="L50" s="271" t="str">
        <f t="shared" si="5"/>
        <v>0％</v>
      </c>
      <c r="M50" s="128"/>
      <c r="N50" s="167">
        <f t="shared" si="6"/>
        <v>0</v>
      </c>
      <c r="O50" s="271" t="str">
        <f t="shared" si="7"/>
        <v>0％</v>
      </c>
      <c r="P50" s="590"/>
      <c r="Q50" s="591"/>
    </row>
    <row r="51" spans="1:17" ht="13.8" thickTop="1"/>
  </sheetData>
  <sheetProtection algorithmName="SHA-512" hashValue="K5X9WvYVyHuCngJlyTGA+sHyzuL+MoEFs2ixOLry9QOEJ43AESmiLJJDInvEEsAkqnl7kFI6CZNR/QuAxjbTvQ==" saltValue="M72TomRSBPI7haUwJBoWQw==" spinCount="100000" sheet="1" objects="1" scenarios="1"/>
  <mergeCells count="59">
    <mergeCell ref="F1:H1"/>
    <mergeCell ref="A2:C2"/>
    <mergeCell ref="F2:H2"/>
    <mergeCell ref="A3:C3"/>
    <mergeCell ref="I4:L4"/>
    <mergeCell ref="A5:A6"/>
    <mergeCell ref="B5:B6"/>
    <mergeCell ref="F3:H3"/>
    <mergeCell ref="A4:C4"/>
    <mergeCell ref="F4:H4"/>
    <mergeCell ref="C5:C6"/>
    <mergeCell ref="D5:Q5"/>
    <mergeCell ref="P6:Q6"/>
    <mergeCell ref="A7:A46"/>
    <mergeCell ref="P7:Q7"/>
    <mergeCell ref="P8:Q8"/>
    <mergeCell ref="P9:Q9"/>
    <mergeCell ref="P10:Q10"/>
    <mergeCell ref="P11:Q11"/>
    <mergeCell ref="P12:Q12"/>
    <mergeCell ref="P13:Q13"/>
    <mergeCell ref="P25:Q25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37:Q37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A47:A50"/>
    <mergeCell ref="P47:Q47"/>
    <mergeCell ref="P48:Q48"/>
    <mergeCell ref="P49:Q49"/>
    <mergeCell ref="P50:Q50"/>
    <mergeCell ref="P44:Q44"/>
    <mergeCell ref="P45:Q45"/>
    <mergeCell ref="P46:Q46"/>
    <mergeCell ref="P38:Q38"/>
    <mergeCell ref="P39:Q39"/>
    <mergeCell ref="P40:Q40"/>
    <mergeCell ref="P41:Q41"/>
    <mergeCell ref="P42:Q42"/>
    <mergeCell ref="P43:Q43"/>
  </mergeCells>
  <phoneticPr fontId="2"/>
  <conditionalFormatting sqref="C7:C50">
    <cfRule type="expression" dxfId="271" priority="218">
      <formula>XDN7=3</formula>
    </cfRule>
    <cfRule type="expression" dxfId="270" priority="219">
      <formula>#REF!=3</formula>
    </cfRule>
    <cfRule type="expression" dxfId="269" priority="220">
      <formula>#REF!=4</formula>
    </cfRule>
    <cfRule type="expression" dxfId="268" priority="221">
      <formula>#REF!=5</formula>
    </cfRule>
  </conditionalFormatting>
  <conditionalFormatting sqref="E7:E50">
    <cfRule type="cellIs" dxfId="267" priority="8" operator="equal">
      <formula>0</formula>
    </cfRule>
    <cfRule type="top10" dxfId="266" priority="9" rank="1"/>
  </conditionalFormatting>
  <conditionalFormatting sqref="H7:H50">
    <cfRule type="cellIs" dxfId="265" priority="6" operator="equal">
      <formula>0</formula>
    </cfRule>
    <cfRule type="top10" dxfId="264" priority="7" rank="1"/>
  </conditionalFormatting>
  <conditionalFormatting sqref="K7:K50">
    <cfRule type="cellIs" dxfId="263" priority="4" operator="equal">
      <formula>0</formula>
    </cfRule>
    <cfRule type="top10" dxfId="262" priority="5" rank="1"/>
  </conditionalFormatting>
  <conditionalFormatting sqref="N7:N50">
    <cfRule type="cellIs" dxfId="261" priority="1" operator="equal">
      <formula>0</formula>
    </cfRule>
    <cfRule type="top10" dxfId="260" priority="2" rank="1"/>
  </conditionalFormatting>
  <hyperlinks>
    <hyperlink ref="A4:C4" r:id="rId1" display="※解説記事はこちら" xr:uid="{25793D0A-E695-4191-BF7B-52050547B5A8}"/>
  </hyperlinks>
  <pageMargins left="0.28000000000000003" right="0.2" top="0.27" bottom="0.17" header="0.17" footer="0.14000000000000001"/>
  <pageSetup paperSize="9" scale="42" orientation="landscape" horizontalDpi="4294967294" r:id="rId2"/>
  <headerFooter alignWithMargins="0"/>
  <rowBreaks count="2" manualBreakCount="2">
    <brk id="22" max="16383" man="1"/>
    <brk id="25" max="16383" man="1"/>
  </rowBrea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B1B4-8840-4148-9345-F36908797FB6}">
  <sheetPr codeName="Sheet1">
    <tabColor rgb="FF3366FF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289"/>
      <c r="U1" s="5"/>
      <c r="V1" s="5"/>
      <c r="W1" s="5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312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290"/>
      <c r="U2" s="291"/>
      <c r="V2" s="291"/>
      <c r="W2" s="291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290"/>
      <c r="U3" s="291"/>
      <c r="V3" s="291"/>
      <c r="W3" s="29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292"/>
      <c r="U4" s="293"/>
      <c r="V4" s="293"/>
      <c r="W4" s="293"/>
      <c r="X4" s="618"/>
      <c r="Y4" s="618"/>
      <c r="Z4" s="618"/>
      <c r="AA4" s="618"/>
      <c r="AB4" s="618"/>
      <c r="AC4" s="440"/>
      <c r="AD4" s="440"/>
      <c r="AE4" s="440"/>
      <c r="AF4" s="440"/>
      <c r="AG4" s="440"/>
      <c r="AH4" s="440"/>
      <c r="AI4" s="440"/>
      <c r="AJ4" s="235"/>
      <c r="AK4" s="235"/>
      <c r="AL4" s="235"/>
      <c r="AM4" s="235"/>
      <c r="AN4" s="235"/>
      <c r="AO4" s="235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4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37" t="s">
        <v>16</v>
      </c>
      <c r="AL6" s="31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 t="shared" ref="U7:U50" si="1">COUNTIF($T$7:$T$59,$T$7:$T$59)</f>
        <v>0</v>
      </c>
      <c r="V7" s="172" t="str">
        <f>IFERROR(U7/$U$6,"0％")</f>
        <v>0％</v>
      </c>
      <c r="W7" s="184"/>
      <c r="X7" s="144"/>
      <c r="Y7" s="164">
        <f t="shared" ref="Y7:Y50" si="2">COUNTIF($X$7:$X$59,$X$7:$X$59)</f>
        <v>0</v>
      </c>
      <c r="Z7" s="172" t="str">
        <f>IFERROR(Y7/$Y$6,"0％")</f>
        <v>0％</v>
      </c>
      <c r="AA7" s="176"/>
      <c r="AB7" s="144"/>
      <c r="AC7" s="164">
        <f t="shared" ref="AC7:AC50" si="3">COUNTIF($AB$7:$AB$59,$AB$7:$AB$59)</f>
        <v>0</v>
      </c>
      <c r="AD7" s="172" t="str">
        <f>IFERROR(AC7/$AC$6,"0％")</f>
        <v>0％</v>
      </c>
      <c r="AE7" s="177"/>
      <c r="AF7" s="144"/>
      <c r="AG7" s="164">
        <f t="shared" ref="AG7:AG50" si="4">COUNTIF($AF$7:$AF$59,$AF$7:$AF$59)</f>
        <v>0</v>
      </c>
      <c r="AH7" s="193" t="str">
        <f>IFERROR(AG7/$AG$6,"0％")</f>
        <v>0％</v>
      </c>
      <c r="AI7" s="177"/>
      <c r="AJ7" s="144"/>
      <c r="AK7" s="177"/>
      <c r="AL7" s="144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si="1"/>
        <v>0</v>
      </c>
      <c r="V8" s="172" t="str">
        <f t="shared" ref="V8:V59" si="5">IFERROR(U8/$U$6,"0％")</f>
        <v>0％</v>
      </c>
      <c r="W8" s="176"/>
      <c r="X8" s="144"/>
      <c r="Y8" s="164">
        <f t="shared" si="2"/>
        <v>0</v>
      </c>
      <c r="Z8" s="172" t="str">
        <f t="shared" ref="Z8:Z59" si="6">IFERROR(Y8/$Y$6,"0％")</f>
        <v>0％</v>
      </c>
      <c r="AA8" s="176"/>
      <c r="AB8" s="144"/>
      <c r="AC8" s="164">
        <f t="shared" si="3"/>
        <v>0</v>
      </c>
      <c r="AD8" s="172" t="str">
        <f t="shared" ref="AD8:AD59" si="7">IFERROR(AC8/$AC$6,"0％")</f>
        <v>0％</v>
      </c>
      <c r="AE8" s="177"/>
      <c r="AF8" s="144"/>
      <c r="AG8" s="164">
        <f t="shared" si="4"/>
        <v>0</v>
      </c>
      <c r="AH8" s="193" t="str">
        <f t="shared" ref="AH8:AH59" si="8">IFERROR(AG8/$AG$6,"0％")</f>
        <v>0％</v>
      </c>
      <c r="AI8" s="177"/>
      <c r="AJ8" s="144"/>
      <c r="AK8" s="177"/>
      <c r="AL8" s="144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5"/>
        <v>0％</v>
      </c>
      <c r="W9" s="184"/>
      <c r="X9" s="144"/>
      <c r="Y9" s="164">
        <f t="shared" si="2"/>
        <v>0</v>
      </c>
      <c r="Z9" s="172" t="str">
        <f t="shared" si="6"/>
        <v>0％</v>
      </c>
      <c r="AA9" s="176"/>
      <c r="AB9" s="144"/>
      <c r="AC9" s="164">
        <f t="shared" si="3"/>
        <v>0</v>
      </c>
      <c r="AD9" s="172" t="str">
        <f t="shared" si="7"/>
        <v>0％</v>
      </c>
      <c r="AE9" s="177"/>
      <c r="AF9" s="144"/>
      <c r="AG9" s="164">
        <f t="shared" si="4"/>
        <v>0</v>
      </c>
      <c r="AH9" s="193" t="str">
        <f t="shared" si="8"/>
        <v>0％</v>
      </c>
      <c r="AI9" s="177"/>
      <c r="AJ9" s="144"/>
      <c r="AK9" s="177"/>
      <c r="AL9" s="144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5"/>
        <v>0％</v>
      </c>
      <c r="W10" s="176"/>
      <c r="X10" s="144"/>
      <c r="Y10" s="164">
        <f t="shared" si="2"/>
        <v>0</v>
      </c>
      <c r="Z10" s="172" t="str">
        <f t="shared" si="6"/>
        <v>0％</v>
      </c>
      <c r="AA10" s="176"/>
      <c r="AB10" s="144"/>
      <c r="AC10" s="164">
        <f t="shared" si="3"/>
        <v>0</v>
      </c>
      <c r="AD10" s="172" t="str">
        <f t="shared" si="7"/>
        <v>0％</v>
      </c>
      <c r="AE10" s="177"/>
      <c r="AF10" s="144"/>
      <c r="AG10" s="164">
        <f t="shared" si="4"/>
        <v>0</v>
      </c>
      <c r="AH10" s="193" t="str">
        <f t="shared" si="8"/>
        <v>0％</v>
      </c>
      <c r="AI10" s="177"/>
      <c r="AJ10" s="144"/>
      <c r="AK10" s="177"/>
      <c r="AL10" s="144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5"/>
        <v>0％</v>
      </c>
      <c r="W11" s="184"/>
      <c r="X11" s="144"/>
      <c r="Y11" s="164">
        <f t="shared" si="2"/>
        <v>0</v>
      </c>
      <c r="Z11" s="172" t="str">
        <f t="shared" si="6"/>
        <v>0％</v>
      </c>
      <c r="AA11" s="176"/>
      <c r="AB11" s="144"/>
      <c r="AC11" s="164">
        <f t="shared" si="3"/>
        <v>0</v>
      </c>
      <c r="AD11" s="172" t="str">
        <f t="shared" si="7"/>
        <v>0％</v>
      </c>
      <c r="AE11" s="177"/>
      <c r="AF11" s="144"/>
      <c r="AG11" s="164">
        <f t="shared" si="4"/>
        <v>0</v>
      </c>
      <c r="AH11" s="193" t="str">
        <f t="shared" si="8"/>
        <v>0％</v>
      </c>
      <c r="AI11" s="177"/>
      <c r="AJ11" s="144"/>
      <c r="AK11" s="177"/>
      <c r="AL11" s="144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5"/>
        <v>0％</v>
      </c>
      <c r="W12" s="176"/>
      <c r="X12" s="144"/>
      <c r="Y12" s="164">
        <f t="shared" si="2"/>
        <v>0</v>
      </c>
      <c r="Z12" s="172" t="str">
        <f t="shared" si="6"/>
        <v>0％</v>
      </c>
      <c r="AA12" s="176"/>
      <c r="AB12" s="144"/>
      <c r="AC12" s="164">
        <f t="shared" si="3"/>
        <v>0</v>
      </c>
      <c r="AD12" s="172" t="str">
        <f t="shared" si="7"/>
        <v>0％</v>
      </c>
      <c r="AE12" s="177"/>
      <c r="AF12" s="144"/>
      <c r="AG12" s="164">
        <f t="shared" si="4"/>
        <v>0</v>
      </c>
      <c r="AH12" s="193" t="str">
        <f t="shared" si="8"/>
        <v>0％</v>
      </c>
      <c r="AI12" s="177"/>
      <c r="AJ12" s="144"/>
      <c r="AK12" s="177"/>
      <c r="AL12" s="144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5"/>
        <v>0％</v>
      </c>
      <c r="W13" s="184"/>
      <c r="X13" s="144"/>
      <c r="Y13" s="164">
        <f t="shared" si="2"/>
        <v>0</v>
      </c>
      <c r="Z13" s="172" t="str">
        <f t="shared" si="6"/>
        <v>0％</v>
      </c>
      <c r="AA13" s="176"/>
      <c r="AB13" s="144"/>
      <c r="AC13" s="164">
        <f t="shared" si="3"/>
        <v>0</v>
      </c>
      <c r="AD13" s="172" t="str">
        <f t="shared" si="7"/>
        <v>0％</v>
      </c>
      <c r="AE13" s="177"/>
      <c r="AF13" s="144"/>
      <c r="AG13" s="164">
        <f t="shared" si="4"/>
        <v>0</v>
      </c>
      <c r="AH13" s="193" t="str">
        <f t="shared" si="8"/>
        <v>0％</v>
      </c>
      <c r="AI13" s="177"/>
      <c r="AJ13" s="144"/>
      <c r="AK13" s="177"/>
      <c r="AL13" s="144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5"/>
        <v>0％</v>
      </c>
      <c r="W14" s="176"/>
      <c r="X14" s="144"/>
      <c r="Y14" s="164">
        <f t="shared" si="2"/>
        <v>0</v>
      </c>
      <c r="Z14" s="172" t="str">
        <f t="shared" si="6"/>
        <v>0％</v>
      </c>
      <c r="AA14" s="176"/>
      <c r="AB14" s="144"/>
      <c r="AC14" s="164">
        <f t="shared" si="3"/>
        <v>0</v>
      </c>
      <c r="AD14" s="172" t="str">
        <f t="shared" si="7"/>
        <v>0％</v>
      </c>
      <c r="AE14" s="176"/>
      <c r="AF14" s="144"/>
      <c r="AG14" s="164">
        <f t="shared" si="4"/>
        <v>0</v>
      </c>
      <c r="AH14" s="193" t="str">
        <f t="shared" si="8"/>
        <v>0％</v>
      </c>
      <c r="AI14" s="176"/>
      <c r="AJ14" s="144"/>
      <c r="AK14" s="176"/>
      <c r="AL14" s="144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5"/>
        <v>0％</v>
      </c>
      <c r="W15" s="184"/>
      <c r="X15" s="144"/>
      <c r="Y15" s="164">
        <f t="shared" si="2"/>
        <v>0</v>
      </c>
      <c r="Z15" s="172" t="str">
        <f t="shared" si="6"/>
        <v>0％</v>
      </c>
      <c r="AA15" s="176"/>
      <c r="AB15" s="144"/>
      <c r="AC15" s="164">
        <f t="shared" si="3"/>
        <v>0</v>
      </c>
      <c r="AD15" s="172" t="str">
        <f t="shared" si="7"/>
        <v>0％</v>
      </c>
      <c r="AE15" s="177"/>
      <c r="AF15" s="144"/>
      <c r="AG15" s="164">
        <f t="shared" si="4"/>
        <v>0</v>
      </c>
      <c r="AH15" s="193" t="str">
        <f t="shared" si="8"/>
        <v>0％</v>
      </c>
      <c r="AI15" s="177"/>
      <c r="AJ15" s="144"/>
      <c r="AK15" s="177"/>
      <c r="AL15" s="144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5"/>
        <v>0％</v>
      </c>
      <c r="W16" s="176"/>
      <c r="X16" s="144"/>
      <c r="Y16" s="164">
        <f t="shared" si="2"/>
        <v>0</v>
      </c>
      <c r="Z16" s="172" t="str">
        <f t="shared" si="6"/>
        <v>0％</v>
      </c>
      <c r="AA16" s="176"/>
      <c r="AB16" s="144"/>
      <c r="AC16" s="164">
        <f t="shared" si="3"/>
        <v>0</v>
      </c>
      <c r="AD16" s="172" t="str">
        <f t="shared" si="7"/>
        <v>0％</v>
      </c>
      <c r="AE16" s="176"/>
      <c r="AF16" s="144"/>
      <c r="AG16" s="164">
        <f t="shared" si="4"/>
        <v>0</v>
      </c>
      <c r="AH16" s="193" t="str">
        <f t="shared" si="8"/>
        <v>0％</v>
      </c>
      <c r="AI16" s="176"/>
      <c r="AJ16" s="144"/>
      <c r="AK16" s="176"/>
      <c r="AL16" s="144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5"/>
        <v>0％</v>
      </c>
      <c r="W17" s="184"/>
      <c r="X17" s="144"/>
      <c r="Y17" s="164">
        <f t="shared" si="2"/>
        <v>0</v>
      </c>
      <c r="Z17" s="172" t="str">
        <f t="shared" si="6"/>
        <v>0％</v>
      </c>
      <c r="AA17" s="176"/>
      <c r="AB17" s="144"/>
      <c r="AC17" s="164">
        <f t="shared" si="3"/>
        <v>0</v>
      </c>
      <c r="AD17" s="172" t="str">
        <f t="shared" si="7"/>
        <v>0％</v>
      </c>
      <c r="AE17" s="177"/>
      <c r="AF17" s="144"/>
      <c r="AG17" s="164">
        <f t="shared" si="4"/>
        <v>0</v>
      </c>
      <c r="AH17" s="193" t="str">
        <f t="shared" si="8"/>
        <v>0％</v>
      </c>
      <c r="AI17" s="177"/>
      <c r="AJ17" s="144"/>
      <c r="AK17" s="177"/>
      <c r="AL17" s="144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5"/>
        <v>0％</v>
      </c>
      <c r="W18" s="176"/>
      <c r="X18" s="144"/>
      <c r="Y18" s="164">
        <f t="shared" si="2"/>
        <v>0</v>
      </c>
      <c r="Z18" s="172" t="str">
        <f t="shared" si="6"/>
        <v>0％</v>
      </c>
      <c r="AA18" s="176"/>
      <c r="AB18" s="144"/>
      <c r="AC18" s="164">
        <f t="shared" si="3"/>
        <v>0</v>
      </c>
      <c r="AD18" s="172" t="str">
        <f t="shared" si="7"/>
        <v>0％</v>
      </c>
      <c r="AE18" s="177"/>
      <c r="AF18" s="144"/>
      <c r="AG18" s="164">
        <f t="shared" si="4"/>
        <v>0</v>
      </c>
      <c r="AH18" s="193" t="str">
        <f t="shared" si="8"/>
        <v>0％</v>
      </c>
      <c r="AI18" s="177"/>
      <c r="AJ18" s="144"/>
      <c r="AK18" s="177"/>
      <c r="AL18" s="144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5"/>
        <v>0％</v>
      </c>
      <c r="W19" s="184"/>
      <c r="X19" s="144"/>
      <c r="Y19" s="164">
        <f t="shared" si="2"/>
        <v>0</v>
      </c>
      <c r="Z19" s="172" t="str">
        <f t="shared" si="6"/>
        <v>0％</v>
      </c>
      <c r="AA19" s="176"/>
      <c r="AB19" s="144"/>
      <c r="AC19" s="164">
        <f t="shared" si="3"/>
        <v>0</v>
      </c>
      <c r="AD19" s="172" t="str">
        <f t="shared" si="7"/>
        <v>0％</v>
      </c>
      <c r="AE19" s="177"/>
      <c r="AF19" s="144"/>
      <c r="AG19" s="164">
        <f t="shared" si="4"/>
        <v>0</v>
      </c>
      <c r="AH19" s="193" t="str">
        <f t="shared" si="8"/>
        <v>0％</v>
      </c>
      <c r="AI19" s="177"/>
      <c r="AJ19" s="144"/>
      <c r="AK19" s="177"/>
      <c r="AL19" s="144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5"/>
        <v>0％</v>
      </c>
      <c r="W20" s="176"/>
      <c r="X20" s="144"/>
      <c r="Y20" s="164">
        <f t="shared" si="2"/>
        <v>0</v>
      </c>
      <c r="Z20" s="172" t="str">
        <f t="shared" si="6"/>
        <v>0％</v>
      </c>
      <c r="AA20" s="176"/>
      <c r="AB20" s="144"/>
      <c r="AC20" s="164">
        <f t="shared" si="3"/>
        <v>0</v>
      </c>
      <c r="AD20" s="172" t="str">
        <f t="shared" si="7"/>
        <v>0％</v>
      </c>
      <c r="AE20" s="177"/>
      <c r="AF20" s="144"/>
      <c r="AG20" s="164">
        <f t="shared" si="4"/>
        <v>0</v>
      </c>
      <c r="AH20" s="193" t="str">
        <f t="shared" si="8"/>
        <v>0％</v>
      </c>
      <c r="AI20" s="177"/>
      <c r="AJ20" s="144"/>
      <c r="AK20" s="177"/>
      <c r="AL20" s="144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5"/>
        <v>0％</v>
      </c>
      <c r="W21" s="184"/>
      <c r="X21" s="144"/>
      <c r="Y21" s="164">
        <f t="shared" si="2"/>
        <v>0</v>
      </c>
      <c r="Z21" s="172" t="str">
        <f t="shared" si="6"/>
        <v>0％</v>
      </c>
      <c r="AA21" s="176"/>
      <c r="AB21" s="144"/>
      <c r="AC21" s="164">
        <f t="shared" si="3"/>
        <v>0</v>
      </c>
      <c r="AD21" s="172" t="str">
        <f t="shared" si="7"/>
        <v>0％</v>
      </c>
      <c r="AE21" s="177"/>
      <c r="AF21" s="144"/>
      <c r="AG21" s="164">
        <f t="shared" si="4"/>
        <v>0</v>
      </c>
      <c r="AH21" s="193" t="str">
        <f t="shared" si="8"/>
        <v>0％</v>
      </c>
      <c r="AI21" s="177"/>
      <c r="AJ21" s="144"/>
      <c r="AK21" s="177"/>
      <c r="AL21" s="144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5"/>
        <v>0％</v>
      </c>
      <c r="W22" s="176"/>
      <c r="X22" s="144"/>
      <c r="Y22" s="164">
        <f t="shared" si="2"/>
        <v>0</v>
      </c>
      <c r="Z22" s="172" t="str">
        <f t="shared" si="6"/>
        <v>0％</v>
      </c>
      <c r="AA22" s="176"/>
      <c r="AB22" s="144"/>
      <c r="AC22" s="164">
        <f t="shared" si="3"/>
        <v>0</v>
      </c>
      <c r="AD22" s="172" t="str">
        <f t="shared" si="7"/>
        <v>0％</v>
      </c>
      <c r="AE22" s="177"/>
      <c r="AF22" s="144"/>
      <c r="AG22" s="164">
        <f t="shared" si="4"/>
        <v>0</v>
      </c>
      <c r="AH22" s="193" t="str">
        <f t="shared" si="8"/>
        <v>0％</v>
      </c>
      <c r="AI22" s="177"/>
      <c r="AJ22" s="144"/>
      <c r="AK22" s="177"/>
      <c r="AL22" s="144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5"/>
        <v>0％</v>
      </c>
      <c r="W23" s="184"/>
      <c r="X23" s="144"/>
      <c r="Y23" s="164">
        <f t="shared" si="2"/>
        <v>0</v>
      </c>
      <c r="Z23" s="172" t="str">
        <f t="shared" si="6"/>
        <v>0％</v>
      </c>
      <c r="AA23" s="176"/>
      <c r="AB23" s="144"/>
      <c r="AC23" s="164">
        <f t="shared" si="3"/>
        <v>0</v>
      </c>
      <c r="AD23" s="172" t="str">
        <f t="shared" si="7"/>
        <v>0％</v>
      </c>
      <c r="AE23" s="176"/>
      <c r="AF23" s="144"/>
      <c r="AG23" s="164">
        <f t="shared" si="4"/>
        <v>0</v>
      </c>
      <c r="AH23" s="193" t="str">
        <f t="shared" si="8"/>
        <v>0％</v>
      </c>
      <c r="AI23" s="176"/>
      <c r="AJ23" s="144"/>
      <c r="AK23" s="176"/>
      <c r="AL23" s="144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5"/>
        <v>0％</v>
      </c>
      <c r="W24" s="176"/>
      <c r="X24" s="144"/>
      <c r="Y24" s="164">
        <f t="shared" si="2"/>
        <v>0</v>
      </c>
      <c r="Z24" s="172" t="str">
        <f t="shared" si="6"/>
        <v>0％</v>
      </c>
      <c r="AA24" s="176"/>
      <c r="AB24" s="144"/>
      <c r="AC24" s="164">
        <f t="shared" si="3"/>
        <v>0</v>
      </c>
      <c r="AD24" s="172" t="str">
        <f t="shared" si="7"/>
        <v>0％</v>
      </c>
      <c r="AE24" s="176"/>
      <c r="AF24" s="144"/>
      <c r="AG24" s="164">
        <f t="shared" si="4"/>
        <v>0</v>
      </c>
      <c r="AH24" s="193" t="str">
        <f t="shared" si="8"/>
        <v>0％</v>
      </c>
      <c r="AI24" s="176"/>
      <c r="AJ24" s="144"/>
      <c r="AK24" s="176"/>
      <c r="AL24" s="144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5"/>
        <v>0％</v>
      </c>
      <c r="W25" s="184"/>
      <c r="X25" s="144"/>
      <c r="Y25" s="164">
        <f t="shared" si="2"/>
        <v>0</v>
      </c>
      <c r="Z25" s="172" t="str">
        <f t="shared" si="6"/>
        <v>0％</v>
      </c>
      <c r="AA25" s="176"/>
      <c r="AB25" s="144"/>
      <c r="AC25" s="164">
        <f t="shared" si="3"/>
        <v>0</v>
      </c>
      <c r="AD25" s="172" t="str">
        <f t="shared" si="7"/>
        <v>0％</v>
      </c>
      <c r="AE25" s="177"/>
      <c r="AF25" s="144"/>
      <c r="AG25" s="164">
        <f t="shared" si="4"/>
        <v>0</v>
      </c>
      <c r="AH25" s="193" t="str">
        <f t="shared" si="8"/>
        <v>0％</v>
      </c>
      <c r="AI25" s="177"/>
      <c r="AJ25" s="144"/>
      <c r="AK25" s="177"/>
      <c r="AL25" s="144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5"/>
        <v>0％</v>
      </c>
      <c r="W26" s="176"/>
      <c r="X26" s="144"/>
      <c r="Y26" s="164">
        <f t="shared" si="2"/>
        <v>0</v>
      </c>
      <c r="Z26" s="172" t="str">
        <f t="shared" si="6"/>
        <v>0％</v>
      </c>
      <c r="AA26" s="176"/>
      <c r="AB26" s="144"/>
      <c r="AC26" s="164">
        <f t="shared" si="3"/>
        <v>0</v>
      </c>
      <c r="AD26" s="172" t="str">
        <f t="shared" si="7"/>
        <v>0％</v>
      </c>
      <c r="AE26" s="177"/>
      <c r="AF26" s="144"/>
      <c r="AG26" s="164">
        <f t="shared" si="4"/>
        <v>0</v>
      </c>
      <c r="AH26" s="193" t="str">
        <f t="shared" si="8"/>
        <v>0％</v>
      </c>
      <c r="AI26" s="177"/>
      <c r="AJ26" s="144"/>
      <c r="AK26" s="177"/>
      <c r="AL26" s="144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5"/>
        <v>0％</v>
      </c>
      <c r="W27" s="184"/>
      <c r="X27" s="144"/>
      <c r="Y27" s="164">
        <f t="shared" si="2"/>
        <v>0</v>
      </c>
      <c r="Z27" s="172" t="str">
        <f t="shared" si="6"/>
        <v>0％</v>
      </c>
      <c r="AA27" s="176"/>
      <c r="AB27" s="144"/>
      <c r="AC27" s="164">
        <f t="shared" si="3"/>
        <v>0</v>
      </c>
      <c r="AD27" s="172" t="str">
        <f t="shared" si="7"/>
        <v>0％</v>
      </c>
      <c r="AE27" s="177"/>
      <c r="AF27" s="144"/>
      <c r="AG27" s="164">
        <f t="shared" si="4"/>
        <v>0</v>
      </c>
      <c r="AH27" s="193" t="str">
        <f t="shared" si="8"/>
        <v>0％</v>
      </c>
      <c r="AI27" s="177"/>
      <c r="AJ27" s="144"/>
      <c r="AK27" s="177"/>
      <c r="AL27" s="144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5"/>
        <v>0％</v>
      </c>
      <c r="W28" s="176"/>
      <c r="X28" s="144"/>
      <c r="Y28" s="164">
        <f t="shared" si="2"/>
        <v>0</v>
      </c>
      <c r="Z28" s="172" t="str">
        <f t="shared" si="6"/>
        <v>0％</v>
      </c>
      <c r="AA28" s="176"/>
      <c r="AB28" s="144"/>
      <c r="AC28" s="164">
        <f t="shared" si="3"/>
        <v>0</v>
      </c>
      <c r="AD28" s="172" t="str">
        <f t="shared" si="7"/>
        <v>0％</v>
      </c>
      <c r="AE28" s="177"/>
      <c r="AF28" s="144"/>
      <c r="AG28" s="164">
        <f t="shared" si="4"/>
        <v>0</v>
      </c>
      <c r="AH28" s="193" t="str">
        <f t="shared" si="8"/>
        <v>0％</v>
      </c>
      <c r="AI28" s="177"/>
      <c r="AJ28" s="144"/>
      <c r="AK28" s="177"/>
      <c r="AL28" s="144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5"/>
        <v>0％</v>
      </c>
      <c r="W29" s="184"/>
      <c r="X29" s="144"/>
      <c r="Y29" s="164">
        <f t="shared" si="2"/>
        <v>0</v>
      </c>
      <c r="Z29" s="172" t="str">
        <f t="shared" si="6"/>
        <v>0％</v>
      </c>
      <c r="AA29" s="176"/>
      <c r="AB29" s="144"/>
      <c r="AC29" s="164">
        <f t="shared" si="3"/>
        <v>0</v>
      </c>
      <c r="AD29" s="172" t="str">
        <f t="shared" si="7"/>
        <v>0％</v>
      </c>
      <c r="AE29" s="177"/>
      <c r="AF29" s="144"/>
      <c r="AG29" s="164">
        <f t="shared" si="4"/>
        <v>0</v>
      </c>
      <c r="AH29" s="193" t="str">
        <f t="shared" si="8"/>
        <v>0％</v>
      </c>
      <c r="AI29" s="177"/>
      <c r="AJ29" s="144"/>
      <c r="AK29" s="177"/>
      <c r="AL29" s="144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5"/>
        <v>0％</v>
      </c>
      <c r="W30" s="176"/>
      <c r="X30" s="144"/>
      <c r="Y30" s="164">
        <f t="shared" si="2"/>
        <v>0</v>
      </c>
      <c r="Z30" s="172" t="str">
        <f t="shared" si="6"/>
        <v>0％</v>
      </c>
      <c r="AA30" s="176"/>
      <c r="AB30" s="144"/>
      <c r="AC30" s="164">
        <f t="shared" si="3"/>
        <v>0</v>
      </c>
      <c r="AD30" s="172" t="str">
        <f t="shared" si="7"/>
        <v>0％</v>
      </c>
      <c r="AE30" s="177"/>
      <c r="AF30" s="144"/>
      <c r="AG30" s="164">
        <f t="shared" si="4"/>
        <v>0</v>
      </c>
      <c r="AH30" s="193" t="str">
        <f t="shared" si="8"/>
        <v>0％</v>
      </c>
      <c r="AI30" s="177"/>
      <c r="AJ30" s="144"/>
      <c r="AK30" s="177"/>
      <c r="AL30" s="144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5"/>
        <v>0％</v>
      </c>
      <c r="W31" s="184"/>
      <c r="X31" s="144"/>
      <c r="Y31" s="164">
        <f t="shared" si="2"/>
        <v>0</v>
      </c>
      <c r="Z31" s="172" t="str">
        <f t="shared" si="6"/>
        <v>0％</v>
      </c>
      <c r="AA31" s="176"/>
      <c r="AB31" s="144"/>
      <c r="AC31" s="164">
        <f t="shared" si="3"/>
        <v>0</v>
      </c>
      <c r="AD31" s="172" t="str">
        <f t="shared" si="7"/>
        <v>0％</v>
      </c>
      <c r="AE31" s="177"/>
      <c r="AF31" s="144"/>
      <c r="AG31" s="164">
        <f t="shared" si="4"/>
        <v>0</v>
      </c>
      <c r="AH31" s="193" t="str">
        <f t="shared" si="8"/>
        <v>0％</v>
      </c>
      <c r="AI31" s="177"/>
      <c r="AJ31" s="144"/>
      <c r="AK31" s="177"/>
      <c r="AL31" s="144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5"/>
        <v>0％</v>
      </c>
      <c r="W32" s="176"/>
      <c r="X32" s="144"/>
      <c r="Y32" s="164">
        <f t="shared" si="2"/>
        <v>0</v>
      </c>
      <c r="Z32" s="172" t="str">
        <f t="shared" si="6"/>
        <v>0％</v>
      </c>
      <c r="AA32" s="176"/>
      <c r="AB32" s="144"/>
      <c r="AC32" s="164">
        <f t="shared" si="3"/>
        <v>0</v>
      </c>
      <c r="AD32" s="172" t="str">
        <f t="shared" si="7"/>
        <v>0％</v>
      </c>
      <c r="AE32" s="177"/>
      <c r="AF32" s="144"/>
      <c r="AG32" s="164">
        <f t="shared" si="4"/>
        <v>0</v>
      </c>
      <c r="AH32" s="193" t="str">
        <f t="shared" si="8"/>
        <v>0％</v>
      </c>
      <c r="AI32" s="177"/>
      <c r="AJ32" s="144"/>
      <c r="AK32" s="177"/>
      <c r="AL32" s="144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5"/>
        <v>0％</v>
      </c>
      <c r="W33" s="184"/>
      <c r="X33" s="144"/>
      <c r="Y33" s="164">
        <f t="shared" si="2"/>
        <v>0</v>
      </c>
      <c r="Z33" s="172" t="str">
        <f t="shared" si="6"/>
        <v>0％</v>
      </c>
      <c r="AA33" s="176"/>
      <c r="AB33" s="144"/>
      <c r="AC33" s="164">
        <f t="shared" si="3"/>
        <v>0</v>
      </c>
      <c r="AD33" s="172" t="str">
        <f t="shared" si="7"/>
        <v>0％</v>
      </c>
      <c r="AE33" s="177"/>
      <c r="AF33" s="144"/>
      <c r="AG33" s="164">
        <f t="shared" si="4"/>
        <v>0</v>
      </c>
      <c r="AH33" s="193" t="str">
        <f t="shared" si="8"/>
        <v>0％</v>
      </c>
      <c r="AI33" s="177"/>
      <c r="AJ33" s="144"/>
      <c r="AK33" s="177"/>
      <c r="AL33" s="144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5"/>
        <v>0％</v>
      </c>
      <c r="W34" s="176"/>
      <c r="X34" s="144"/>
      <c r="Y34" s="164">
        <f t="shared" si="2"/>
        <v>0</v>
      </c>
      <c r="Z34" s="172" t="str">
        <f t="shared" si="6"/>
        <v>0％</v>
      </c>
      <c r="AA34" s="176"/>
      <c r="AB34" s="144"/>
      <c r="AC34" s="164">
        <f t="shared" si="3"/>
        <v>0</v>
      </c>
      <c r="AD34" s="172" t="str">
        <f t="shared" si="7"/>
        <v>0％</v>
      </c>
      <c r="AE34" s="177"/>
      <c r="AF34" s="144"/>
      <c r="AG34" s="164">
        <f t="shared" si="4"/>
        <v>0</v>
      </c>
      <c r="AH34" s="193" t="str">
        <f t="shared" si="8"/>
        <v>0％</v>
      </c>
      <c r="AI34" s="177"/>
      <c r="AJ34" s="144"/>
      <c r="AK34" s="177"/>
      <c r="AL34" s="144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5"/>
        <v>0％</v>
      </c>
      <c r="W35" s="184"/>
      <c r="X35" s="144"/>
      <c r="Y35" s="164">
        <f t="shared" si="2"/>
        <v>0</v>
      </c>
      <c r="Z35" s="172" t="str">
        <f t="shared" si="6"/>
        <v>0％</v>
      </c>
      <c r="AA35" s="176"/>
      <c r="AB35" s="144"/>
      <c r="AC35" s="164">
        <f t="shared" si="3"/>
        <v>0</v>
      </c>
      <c r="AD35" s="172" t="str">
        <f t="shared" si="7"/>
        <v>0％</v>
      </c>
      <c r="AE35" s="177"/>
      <c r="AF35" s="144"/>
      <c r="AG35" s="164">
        <f t="shared" si="4"/>
        <v>0</v>
      </c>
      <c r="AH35" s="193" t="str">
        <f t="shared" si="8"/>
        <v>0％</v>
      </c>
      <c r="AI35" s="177"/>
      <c r="AJ35" s="144"/>
      <c r="AK35" s="177"/>
      <c r="AL35" s="144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5"/>
        <v>0％</v>
      </c>
      <c r="W36" s="176"/>
      <c r="X36" s="144"/>
      <c r="Y36" s="164">
        <f t="shared" si="2"/>
        <v>0</v>
      </c>
      <c r="Z36" s="172" t="str">
        <f t="shared" si="6"/>
        <v>0％</v>
      </c>
      <c r="AA36" s="176"/>
      <c r="AB36" s="144"/>
      <c r="AC36" s="164">
        <f t="shared" si="3"/>
        <v>0</v>
      </c>
      <c r="AD36" s="172" t="str">
        <f t="shared" si="7"/>
        <v>0％</v>
      </c>
      <c r="AE36" s="176"/>
      <c r="AF36" s="144"/>
      <c r="AG36" s="164">
        <f t="shared" si="4"/>
        <v>0</v>
      </c>
      <c r="AH36" s="193" t="str">
        <f t="shared" si="8"/>
        <v>0％</v>
      </c>
      <c r="AI36" s="176"/>
      <c r="AJ36" s="144"/>
      <c r="AK36" s="176"/>
      <c r="AL36" s="144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5"/>
        <v>0％</v>
      </c>
      <c r="W37" s="184"/>
      <c r="X37" s="144"/>
      <c r="Y37" s="164">
        <f t="shared" si="2"/>
        <v>0</v>
      </c>
      <c r="Z37" s="172" t="str">
        <f t="shared" si="6"/>
        <v>0％</v>
      </c>
      <c r="AA37" s="176"/>
      <c r="AB37" s="144"/>
      <c r="AC37" s="164">
        <f t="shared" si="3"/>
        <v>0</v>
      </c>
      <c r="AD37" s="172" t="str">
        <f t="shared" si="7"/>
        <v>0％</v>
      </c>
      <c r="AE37" s="176"/>
      <c r="AF37" s="144"/>
      <c r="AG37" s="164">
        <f t="shared" si="4"/>
        <v>0</v>
      </c>
      <c r="AH37" s="193" t="str">
        <f t="shared" si="8"/>
        <v>0％</v>
      </c>
      <c r="AI37" s="176"/>
      <c r="AJ37" s="144"/>
      <c r="AK37" s="176"/>
      <c r="AL37" s="144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5"/>
        <v>0％</v>
      </c>
      <c r="W38" s="176"/>
      <c r="X38" s="144"/>
      <c r="Y38" s="164">
        <f t="shared" si="2"/>
        <v>0</v>
      </c>
      <c r="Z38" s="172" t="str">
        <f t="shared" si="6"/>
        <v>0％</v>
      </c>
      <c r="AA38" s="176"/>
      <c r="AB38" s="144"/>
      <c r="AC38" s="164">
        <f t="shared" si="3"/>
        <v>0</v>
      </c>
      <c r="AD38" s="172" t="str">
        <f t="shared" si="7"/>
        <v>0％</v>
      </c>
      <c r="AE38" s="177"/>
      <c r="AF38" s="144"/>
      <c r="AG38" s="164">
        <f t="shared" si="4"/>
        <v>0</v>
      </c>
      <c r="AH38" s="193" t="str">
        <f t="shared" si="8"/>
        <v>0％</v>
      </c>
      <c r="AI38" s="177"/>
      <c r="AJ38" s="144"/>
      <c r="AK38" s="177"/>
      <c r="AL38" s="144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5"/>
        <v>0％</v>
      </c>
      <c r="W39" s="184"/>
      <c r="X39" s="144"/>
      <c r="Y39" s="164">
        <f t="shared" si="2"/>
        <v>0</v>
      </c>
      <c r="Z39" s="172" t="str">
        <f t="shared" si="6"/>
        <v>0％</v>
      </c>
      <c r="AA39" s="176"/>
      <c r="AB39" s="144"/>
      <c r="AC39" s="164">
        <f t="shared" si="3"/>
        <v>0</v>
      </c>
      <c r="AD39" s="172" t="str">
        <f t="shared" si="7"/>
        <v>0％</v>
      </c>
      <c r="AE39" s="177"/>
      <c r="AF39" s="144"/>
      <c r="AG39" s="164">
        <f t="shared" si="4"/>
        <v>0</v>
      </c>
      <c r="AH39" s="193" t="str">
        <f t="shared" si="8"/>
        <v>0％</v>
      </c>
      <c r="AI39" s="177"/>
      <c r="AJ39" s="144"/>
      <c r="AK39" s="177"/>
      <c r="AL39" s="144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5"/>
        <v>0％</v>
      </c>
      <c r="W40" s="176"/>
      <c r="X40" s="144"/>
      <c r="Y40" s="164">
        <f t="shared" si="2"/>
        <v>0</v>
      </c>
      <c r="Z40" s="172" t="str">
        <f t="shared" si="6"/>
        <v>0％</v>
      </c>
      <c r="AA40" s="176"/>
      <c r="AB40" s="144"/>
      <c r="AC40" s="164">
        <f t="shared" si="3"/>
        <v>0</v>
      </c>
      <c r="AD40" s="172" t="str">
        <f t="shared" si="7"/>
        <v>0％</v>
      </c>
      <c r="AE40" s="177"/>
      <c r="AF40" s="144"/>
      <c r="AG40" s="164">
        <f t="shared" si="4"/>
        <v>0</v>
      </c>
      <c r="AH40" s="193" t="str">
        <f t="shared" si="8"/>
        <v>0％</v>
      </c>
      <c r="AI40" s="177"/>
      <c r="AJ40" s="144"/>
      <c r="AK40" s="177"/>
      <c r="AL40" s="144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5"/>
        <v>0％</v>
      </c>
      <c r="W41" s="184"/>
      <c r="X41" s="144"/>
      <c r="Y41" s="164">
        <f t="shared" si="2"/>
        <v>0</v>
      </c>
      <c r="Z41" s="172" t="str">
        <f t="shared" si="6"/>
        <v>0％</v>
      </c>
      <c r="AA41" s="176"/>
      <c r="AB41" s="144"/>
      <c r="AC41" s="164">
        <f t="shared" si="3"/>
        <v>0</v>
      </c>
      <c r="AD41" s="172" t="str">
        <f t="shared" si="7"/>
        <v>0％</v>
      </c>
      <c r="AE41" s="177"/>
      <c r="AF41" s="144"/>
      <c r="AG41" s="164">
        <f t="shared" si="4"/>
        <v>0</v>
      </c>
      <c r="AH41" s="193" t="str">
        <f t="shared" si="8"/>
        <v>0％</v>
      </c>
      <c r="AI41" s="177"/>
      <c r="AJ41" s="144"/>
      <c r="AK41" s="177"/>
      <c r="AL41" s="144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5"/>
        <v>0％</v>
      </c>
      <c r="W42" s="176"/>
      <c r="X42" s="144"/>
      <c r="Y42" s="164">
        <f t="shared" si="2"/>
        <v>0</v>
      </c>
      <c r="Z42" s="172" t="str">
        <f t="shared" si="6"/>
        <v>0％</v>
      </c>
      <c r="AA42" s="176"/>
      <c r="AB42" s="144"/>
      <c r="AC42" s="164">
        <f t="shared" si="3"/>
        <v>0</v>
      </c>
      <c r="AD42" s="172" t="str">
        <f t="shared" si="7"/>
        <v>0％</v>
      </c>
      <c r="AE42" s="177"/>
      <c r="AF42" s="144"/>
      <c r="AG42" s="164">
        <f t="shared" si="4"/>
        <v>0</v>
      </c>
      <c r="AH42" s="193" t="str">
        <f t="shared" si="8"/>
        <v>0％</v>
      </c>
      <c r="AI42" s="177"/>
      <c r="AJ42" s="144"/>
      <c r="AK42" s="177"/>
      <c r="AL42" s="144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5"/>
        <v>0％</v>
      </c>
      <c r="W43" s="184"/>
      <c r="X43" s="144"/>
      <c r="Y43" s="164">
        <f t="shared" si="2"/>
        <v>0</v>
      </c>
      <c r="Z43" s="172" t="str">
        <f t="shared" si="6"/>
        <v>0％</v>
      </c>
      <c r="AA43" s="176"/>
      <c r="AB43" s="144"/>
      <c r="AC43" s="164">
        <f t="shared" si="3"/>
        <v>0</v>
      </c>
      <c r="AD43" s="172" t="str">
        <f t="shared" si="7"/>
        <v>0％</v>
      </c>
      <c r="AE43" s="177"/>
      <c r="AF43" s="144"/>
      <c r="AG43" s="164">
        <f t="shared" si="4"/>
        <v>0</v>
      </c>
      <c r="AH43" s="193" t="str">
        <f t="shared" si="8"/>
        <v>0％</v>
      </c>
      <c r="AI43" s="177"/>
      <c r="AJ43" s="144"/>
      <c r="AK43" s="177"/>
      <c r="AL43" s="144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5"/>
        <v>0％</v>
      </c>
      <c r="W44" s="176"/>
      <c r="X44" s="144"/>
      <c r="Y44" s="164">
        <f t="shared" si="2"/>
        <v>0</v>
      </c>
      <c r="Z44" s="172" t="str">
        <f t="shared" si="6"/>
        <v>0％</v>
      </c>
      <c r="AA44" s="176"/>
      <c r="AB44" s="144"/>
      <c r="AC44" s="164">
        <f t="shared" si="3"/>
        <v>0</v>
      </c>
      <c r="AD44" s="172" t="str">
        <f t="shared" si="7"/>
        <v>0％</v>
      </c>
      <c r="AE44" s="177"/>
      <c r="AF44" s="144"/>
      <c r="AG44" s="164">
        <f t="shared" si="4"/>
        <v>0</v>
      </c>
      <c r="AH44" s="193" t="str">
        <f t="shared" si="8"/>
        <v>0％</v>
      </c>
      <c r="AI44" s="177"/>
      <c r="AJ44" s="144"/>
      <c r="AK44" s="177"/>
      <c r="AL44" s="144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5"/>
        <v>0％</v>
      </c>
      <c r="W45" s="184"/>
      <c r="X45" s="144"/>
      <c r="Y45" s="164">
        <f t="shared" si="2"/>
        <v>0</v>
      </c>
      <c r="Z45" s="172" t="str">
        <f t="shared" si="6"/>
        <v>0％</v>
      </c>
      <c r="AA45" s="176"/>
      <c r="AB45" s="144"/>
      <c r="AC45" s="164">
        <f t="shared" si="3"/>
        <v>0</v>
      </c>
      <c r="AD45" s="172" t="str">
        <f t="shared" si="7"/>
        <v>0％</v>
      </c>
      <c r="AE45" s="177"/>
      <c r="AF45" s="144"/>
      <c r="AG45" s="164">
        <f t="shared" si="4"/>
        <v>0</v>
      </c>
      <c r="AH45" s="193" t="str">
        <f t="shared" si="8"/>
        <v>0％</v>
      </c>
      <c r="AI45" s="177"/>
      <c r="AJ45" s="144"/>
      <c r="AK45" s="177"/>
      <c r="AL45" s="144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4"/>
      <c r="I46" s="38"/>
      <c r="J46" s="98"/>
      <c r="K46" s="98"/>
      <c r="L46" s="35"/>
      <c r="M46" s="99"/>
      <c r="N46" s="99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5"/>
        <v>0％</v>
      </c>
      <c r="W46" s="337"/>
      <c r="X46" s="145"/>
      <c r="Y46" s="164">
        <f t="shared" si="2"/>
        <v>0</v>
      </c>
      <c r="Z46" s="172" t="str">
        <f t="shared" si="6"/>
        <v>0％</v>
      </c>
      <c r="AA46" s="177"/>
      <c r="AB46" s="145"/>
      <c r="AC46" s="164">
        <f t="shared" si="3"/>
        <v>0</v>
      </c>
      <c r="AD46" s="172" t="str">
        <f t="shared" si="7"/>
        <v>0％</v>
      </c>
      <c r="AE46" s="177"/>
      <c r="AF46" s="145"/>
      <c r="AG46" s="164">
        <f t="shared" si="4"/>
        <v>0</v>
      </c>
      <c r="AH46" s="193" t="str">
        <f t="shared" si="8"/>
        <v>0％</v>
      </c>
      <c r="AI46" s="177"/>
      <c r="AJ46" s="145"/>
      <c r="AK46" s="177"/>
      <c r="AL46" s="14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4"/>
      <c r="I47" s="38"/>
      <c r="J47" s="98"/>
      <c r="K47" s="98"/>
      <c r="L47" s="35"/>
      <c r="M47" s="99"/>
      <c r="N47" s="99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5"/>
        <v>0％</v>
      </c>
      <c r="W47" s="337"/>
      <c r="X47" s="145"/>
      <c r="Y47" s="164">
        <f t="shared" si="2"/>
        <v>0</v>
      </c>
      <c r="Z47" s="172" t="str">
        <f t="shared" si="6"/>
        <v>0％</v>
      </c>
      <c r="AA47" s="177"/>
      <c r="AB47" s="145"/>
      <c r="AC47" s="164">
        <f t="shared" si="3"/>
        <v>0</v>
      </c>
      <c r="AD47" s="172" t="str">
        <f t="shared" si="7"/>
        <v>0％</v>
      </c>
      <c r="AE47" s="177"/>
      <c r="AF47" s="145"/>
      <c r="AG47" s="164">
        <f t="shared" si="4"/>
        <v>0</v>
      </c>
      <c r="AH47" s="193" t="str">
        <f t="shared" si="8"/>
        <v>0％</v>
      </c>
      <c r="AI47" s="177"/>
      <c r="AJ47" s="145"/>
      <c r="AK47" s="177"/>
      <c r="AL47" s="14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4"/>
      <c r="I48" s="38"/>
      <c r="J48" s="98"/>
      <c r="K48" s="98"/>
      <c r="L48" s="35"/>
      <c r="M48" s="99"/>
      <c r="N48" s="99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5"/>
        <v>0％</v>
      </c>
      <c r="W48" s="337"/>
      <c r="X48" s="145"/>
      <c r="Y48" s="164">
        <f t="shared" si="2"/>
        <v>0</v>
      </c>
      <c r="Z48" s="172" t="str">
        <f t="shared" si="6"/>
        <v>0％</v>
      </c>
      <c r="AA48" s="177"/>
      <c r="AB48" s="145"/>
      <c r="AC48" s="164">
        <f t="shared" si="3"/>
        <v>0</v>
      </c>
      <c r="AD48" s="172" t="str">
        <f t="shared" si="7"/>
        <v>0％</v>
      </c>
      <c r="AE48" s="177"/>
      <c r="AF48" s="145"/>
      <c r="AG48" s="164">
        <f t="shared" si="4"/>
        <v>0</v>
      </c>
      <c r="AH48" s="193" t="str">
        <f t="shared" si="8"/>
        <v>0％</v>
      </c>
      <c r="AI48" s="177"/>
      <c r="AJ48" s="145"/>
      <c r="AK48" s="177"/>
      <c r="AL48" s="14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4"/>
      <c r="I49" s="38"/>
      <c r="J49" s="98"/>
      <c r="K49" s="98"/>
      <c r="L49" s="35"/>
      <c r="M49" s="99"/>
      <c r="N49" s="99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5"/>
        <v>0％</v>
      </c>
      <c r="W49" s="337"/>
      <c r="X49" s="145"/>
      <c r="Y49" s="164">
        <f t="shared" si="2"/>
        <v>0</v>
      </c>
      <c r="Z49" s="172" t="str">
        <f t="shared" si="6"/>
        <v>0％</v>
      </c>
      <c r="AA49" s="177"/>
      <c r="AB49" s="145"/>
      <c r="AC49" s="164">
        <f t="shared" si="3"/>
        <v>0</v>
      </c>
      <c r="AD49" s="172" t="str">
        <f t="shared" si="7"/>
        <v>0％</v>
      </c>
      <c r="AE49" s="177"/>
      <c r="AF49" s="145"/>
      <c r="AG49" s="164">
        <f t="shared" si="4"/>
        <v>0</v>
      </c>
      <c r="AH49" s="193" t="str">
        <f t="shared" si="8"/>
        <v>0％</v>
      </c>
      <c r="AI49" s="177"/>
      <c r="AJ49" s="145"/>
      <c r="AK49" s="177"/>
      <c r="AL49" s="14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9"/>
      <c r="N50" s="99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5"/>
        <v>0％</v>
      </c>
      <c r="W50" s="337"/>
      <c r="X50" s="145"/>
      <c r="Y50" s="164">
        <f t="shared" si="2"/>
        <v>0</v>
      </c>
      <c r="Z50" s="172" t="str">
        <f t="shared" si="6"/>
        <v>0％</v>
      </c>
      <c r="AA50" s="177"/>
      <c r="AB50" s="145"/>
      <c r="AC50" s="164">
        <f t="shared" si="3"/>
        <v>0</v>
      </c>
      <c r="AD50" s="172" t="str">
        <f t="shared" si="7"/>
        <v>0％</v>
      </c>
      <c r="AE50" s="177"/>
      <c r="AF50" s="145"/>
      <c r="AG50" s="164">
        <f t="shared" si="4"/>
        <v>0</v>
      </c>
      <c r="AH50" s="193" t="str">
        <f t="shared" si="8"/>
        <v>0％</v>
      </c>
      <c r="AI50" s="177"/>
      <c r="AJ50" s="145"/>
      <c r="AK50" s="177"/>
      <c r="AL50" s="14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ref="U51:U53" si="9">COUNTIF($T$7:$T$59,$T$7:$T$59)</f>
        <v>0</v>
      </c>
      <c r="V51" s="226" t="str">
        <f t="shared" si="5"/>
        <v>0％</v>
      </c>
      <c r="W51" s="337"/>
      <c r="X51" s="145"/>
      <c r="Y51" s="165">
        <f t="shared" ref="Y51:Y53" si="10">COUNTIF($X$7:$X$59,$X$7:$X$59)</f>
        <v>0</v>
      </c>
      <c r="Z51" s="226" t="str">
        <f t="shared" si="6"/>
        <v>0％</v>
      </c>
      <c r="AA51" s="177"/>
      <c r="AB51" s="145"/>
      <c r="AC51" s="165">
        <f t="shared" ref="AC51:AC53" si="11">COUNTIF($AB$7:$AB$59,$AB$7:$AB$59)</f>
        <v>0</v>
      </c>
      <c r="AD51" s="226" t="str">
        <f t="shared" si="7"/>
        <v>0％</v>
      </c>
      <c r="AE51" s="177"/>
      <c r="AF51" s="145"/>
      <c r="AG51" s="165">
        <f t="shared" ref="AG51:AG53" si="12">COUNTIF($AF$7:$AF$59,$AF$7:$AF$59)</f>
        <v>0</v>
      </c>
      <c r="AH51" s="227" t="str">
        <f t="shared" si="8"/>
        <v>0％</v>
      </c>
      <c r="AI51" s="177"/>
      <c r="AJ51" s="145"/>
      <c r="AK51" s="177"/>
      <c r="AL51" s="14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9"/>
      <c r="N52" s="479"/>
      <c r="O52" s="478"/>
      <c r="P52" s="480"/>
      <c r="Q52" s="480"/>
      <c r="R52" s="481"/>
      <c r="S52" s="482"/>
      <c r="T52" s="483"/>
      <c r="U52" s="484">
        <f t="shared" si="9"/>
        <v>0</v>
      </c>
      <c r="V52" s="485" t="str">
        <f t="shared" si="5"/>
        <v>0％</v>
      </c>
      <c r="W52" s="486"/>
      <c r="X52" s="487"/>
      <c r="Y52" s="484">
        <f t="shared" si="10"/>
        <v>0</v>
      </c>
      <c r="Z52" s="485" t="str">
        <f t="shared" si="6"/>
        <v>0％</v>
      </c>
      <c r="AA52" s="488"/>
      <c r="AB52" s="487"/>
      <c r="AC52" s="484">
        <f t="shared" si="11"/>
        <v>0</v>
      </c>
      <c r="AD52" s="485" t="str">
        <f t="shared" si="7"/>
        <v>0％</v>
      </c>
      <c r="AE52" s="488"/>
      <c r="AF52" s="487"/>
      <c r="AG52" s="484">
        <f t="shared" si="12"/>
        <v>0</v>
      </c>
      <c r="AH52" s="499" t="str">
        <f t="shared" si="8"/>
        <v>0％</v>
      </c>
      <c r="AI52" s="488"/>
      <c r="AJ52" s="487"/>
      <c r="AK52" s="488"/>
      <c r="AL52" s="487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9"/>
      <c r="N53" s="99"/>
      <c r="O53" s="35"/>
      <c r="P53" s="39"/>
      <c r="Q53" s="39"/>
      <c r="R53" s="134"/>
      <c r="S53" s="135"/>
      <c r="T53" s="125"/>
      <c r="U53" s="164">
        <f t="shared" si="9"/>
        <v>0</v>
      </c>
      <c r="V53" s="172" t="str">
        <f t="shared" si="5"/>
        <v>0％</v>
      </c>
      <c r="W53" s="337"/>
      <c r="X53" s="145"/>
      <c r="Y53" s="164">
        <f t="shared" si="10"/>
        <v>0</v>
      </c>
      <c r="Z53" s="172" t="str">
        <f t="shared" si="6"/>
        <v>0％</v>
      </c>
      <c r="AA53" s="177"/>
      <c r="AB53" s="145"/>
      <c r="AC53" s="164">
        <f t="shared" si="11"/>
        <v>0</v>
      </c>
      <c r="AD53" s="172" t="str">
        <f t="shared" si="7"/>
        <v>0％</v>
      </c>
      <c r="AE53" s="177"/>
      <c r="AF53" s="145"/>
      <c r="AG53" s="164">
        <f t="shared" si="12"/>
        <v>0</v>
      </c>
      <c r="AH53" s="193" t="str">
        <f t="shared" si="8"/>
        <v>0％</v>
      </c>
      <c r="AI53" s="177"/>
      <c r="AJ53" s="145"/>
      <c r="AK53" s="177"/>
      <c r="AL53" s="14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ref="U54:U59" si="13">COUNTIF($T$7:$T$59,$T$7:$T$59)</f>
        <v>0</v>
      </c>
      <c r="V54" s="230" t="str">
        <f t="shared" si="5"/>
        <v>0％</v>
      </c>
      <c r="W54" s="179"/>
      <c r="X54" s="147"/>
      <c r="Y54" s="167">
        <f t="shared" ref="Y54:Y59" si="14">COUNTIF($X$7:$X$59,$X$7:$X$59)</f>
        <v>0</v>
      </c>
      <c r="Z54" s="230" t="str">
        <f t="shared" si="6"/>
        <v>0％</v>
      </c>
      <c r="AA54" s="179"/>
      <c r="AB54" s="147"/>
      <c r="AC54" s="167">
        <f t="shared" ref="AC54:AC59" si="15">COUNTIF($AB$7:$AB$59,$AB$7:$AB$59)</f>
        <v>0</v>
      </c>
      <c r="AD54" s="230" t="str">
        <f t="shared" si="7"/>
        <v>0％</v>
      </c>
      <c r="AE54" s="179"/>
      <c r="AF54" s="147"/>
      <c r="AG54" s="167">
        <f t="shared" ref="AG54:AG59" si="16">COUNTIF($AF$7:$AF$59,$AF$7:$AF$59)</f>
        <v>0</v>
      </c>
      <c r="AH54" s="231" t="str">
        <f t="shared" si="8"/>
        <v>0％</v>
      </c>
      <c r="AI54" s="179"/>
      <c r="AJ54" s="147"/>
      <c r="AK54" s="179"/>
      <c r="AL54" s="147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3"/>
        <v>0</v>
      </c>
      <c r="V55" s="228" t="str">
        <f t="shared" si="5"/>
        <v>0％</v>
      </c>
      <c r="W55" s="185"/>
      <c r="X55" s="146"/>
      <c r="Y55" s="166">
        <f t="shared" si="14"/>
        <v>0</v>
      </c>
      <c r="Z55" s="228" t="str">
        <f t="shared" si="6"/>
        <v>0％</v>
      </c>
      <c r="AA55" s="178"/>
      <c r="AB55" s="146"/>
      <c r="AC55" s="166">
        <f t="shared" si="15"/>
        <v>0</v>
      </c>
      <c r="AD55" s="228" t="str">
        <f t="shared" si="7"/>
        <v>0％</v>
      </c>
      <c r="AE55" s="187"/>
      <c r="AF55" s="146"/>
      <c r="AG55" s="166">
        <f t="shared" si="16"/>
        <v>0</v>
      </c>
      <c r="AH55" s="229" t="str">
        <f t="shared" si="8"/>
        <v>0％</v>
      </c>
      <c r="AI55" s="187"/>
      <c r="AJ55" s="146"/>
      <c r="AK55" s="187"/>
      <c r="AL55" s="146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3"/>
        <v>0</v>
      </c>
      <c r="V56" s="172" t="str">
        <f t="shared" si="5"/>
        <v>0％</v>
      </c>
      <c r="W56" s="177"/>
      <c r="X56" s="145"/>
      <c r="Y56" s="164">
        <f t="shared" si="14"/>
        <v>0</v>
      </c>
      <c r="Z56" s="172" t="str">
        <f t="shared" si="6"/>
        <v>0％</v>
      </c>
      <c r="AA56" s="177"/>
      <c r="AB56" s="145"/>
      <c r="AC56" s="164">
        <f t="shared" si="15"/>
        <v>0</v>
      </c>
      <c r="AD56" s="172" t="str">
        <f t="shared" si="7"/>
        <v>0％</v>
      </c>
      <c r="AE56" s="177"/>
      <c r="AF56" s="145"/>
      <c r="AG56" s="164">
        <f t="shared" si="16"/>
        <v>0</v>
      </c>
      <c r="AH56" s="193" t="str">
        <f t="shared" si="8"/>
        <v>0％</v>
      </c>
      <c r="AI56" s="177"/>
      <c r="AJ56" s="145"/>
      <c r="AK56" s="177"/>
      <c r="AL56" s="14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3"/>
        <v>0</v>
      </c>
      <c r="V57" s="172" t="str">
        <f t="shared" si="5"/>
        <v>0％</v>
      </c>
      <c r="W57" s="184"/>
      <c r="X57" s="144"/>
      <c r="Y57" s="164">
        <f t="shared" si="14"/>
        <v>0</v>
      </c>
      <c r="Z57" s="172" t="str">
        <f t="shared" si="6"/>
        <v>0％</v>
      </c>
      <c r="AA57" s="176"/>
      <c r="AB57" s="144"/>
      <c r="AC57" s="164">
        <f t="shared" si="15"/>
        <v>0</v>
      </c>
      <c r="AD57" s="172" t="str">
        <f t="shared" si="7"/>
        <v>0％</v>
      </c>
      <c r="AE57" s="177"/>
      <c r="AF57" s="144"/>
      <c r="AG57" s="164">
        <f t="shared" si="16"/>
        <v>0</v>
      </c>
      <c r="AH57" s="193" t="str">
        <f t="shared" si="8"/>
        <v>0％</v>
      </c>
      <c r="AI57" s="177"/>
      <c r="AJ57" s="144"/>
      <c r="AK57" s="177"/>
      <c r="AL57" s="144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3"/>
        <v>0</v>
      </c>
      <c r="V58" s="226" t="str">
        <f t="shared" si="5"/>
        <v>0％</v>
      </c>
      <c r="W58" s="337"/>
      <c r="X58" s="145"/>
      <c r="Y58" s="165">
        <f t="shared" si="14"/>
        <v>0</v>
      </c>
      <c r="Z58" s="226" t="str">
        <f t="shared" si="6"/>
        <v>0％</v>
      </c>
      <c r="AA58" s="177"/>
      <c r="AB58" s="145"/>
      <c r="AC58" s="164">
        <f t="shared" si="15"/>
        <v>0</v>
      </c>
      <c r="AD58" s="172" t="str">
        <f t="shared" si="7"/>
        <v>0％</v>
      </c>
      <c r="AE58" s="177"/>
      <c r="AF58" s="145"/>
      <c r="AG58" s="164">
        <f t="shared" si="16"/>
        <v>0</v>
      </c>
      <c r="AH58" s="193" t="str">
        <f t="shared" si="8"/>
        <v>0％</v>
      </c>
      <c r="AI58" s="177"/>
      <c r="AJ58" s="145"/>
      <c r="AK58" s="177"/>
      <c r="AL58" s="14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3"/>
        <v>0</v>
      </c>
      <c r="V59" s="463" t="str">
        <f t="shared" si="5"/>
        <v>0％</v>
      </c>
      <c r="W59" s="464"/>
      <c r="X59" s="465"/>
      <c r="Y59" s="466">
        <f t="shared" si="14"/>
        <v>0</v>
      </c>
      <c r="Z59" s="463" t="str">
        <f t="shared" si="6"/>
        <v>0％</v>
      </c>
      <c r="AA59" s="464"/>
      <c r="AB59" s="465"/>
      <c r="AC59" s="466">
        <f t="shared" si="15"/>
        <v>0</v>
      </c>
      <c r="AD59" s="463" t="str">
        <f t="shared" si="7"/>
        <v>0％</v>
      </c>
      <c r="AE59" s="464"/>
      <c r="AF59" s="465"/>
      <c r="AG59" s="466">
        <f t="shared" si="16"/>
        <v>0</v>
      </c>
      <c r="AH59" s="467" t="str">
        <f t="shared" si="8"/>
        <v>0％</v>
      </c>
      <c r="AI59" s="464"/>
      <c r="AJ59" s="465"/>
      <c r="AK59" s="464"/>
      <c r="AL59" s="465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187"/>
      <c r="AL60" s="146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77"/>
      <c r="AL61" s="14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77"/>
      <c r="AL62" s="144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77"/>
      <c r="AL63" s="14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77"/>
      <c r="AL64" s="144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77"/>
      <c r="AL65" s="14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77"/>
      <c r="AL66" s="144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77"/>
      <c r="AL67" s="14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77"/>
      <c r="AL68" s="144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77"/>
      <c r="AL69" s="14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77"/>
      <c r="AL70" s="144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77"/>
      <c r="AL71" s="14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77"/>
      <c r="AL72" s="144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77"/>
      <c r="AL73" s="14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79"/>
      <c r="AL74" s="147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80"/>
      <c r="AL75" s="148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77"/>
      <c r="AL76" s="144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77"/>
      <c r="AL77" s="14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76"/>
      <c r="AL78" s="144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EzY2BJwpknv0VrnfcxtYlsbj6ZezcXWV3XXXi/oDlQhF8OtwpKLTOHdTgEQCRdcFXqQ66ILcHSUAEGlPw93adw==" saltValue="6vFhylUotpWGkEG09LGsKQ==" spinCount="100000" sheet="1" objects="1" scenarios="1"/>
  <mergeCells count="100">
    <mergeCell ref="A75:A78"/>
    <mergeCell ref="R1:S1"/>
    <mergeCell ref="R2:S2"/>
    <mergeCell ref="R3:S3"/>
    <mergeCell ref="P1:Q1"/>
    <mergeCell ref="P2:Q2"/>
    <mergeCell ref="P3:Q3"/>
    <mergeCell ref="A60:A74"/>
    <mergeCell ref="C5:G5"/>
    <mergeCell ref="H5:L5"/>
    <mergeCell ref="O5:Q5"/>
    <mergeCell ref="R5:S5"/>
    <mergeCell ref="M5:N5"/>
    <mergeCell ref="A5:A6"/>
    <mergeCell ref="A7:A51"/>
    <mergeCell ref="A52:A54"/>
    <mergeCell ref="T5:AT5"/>
    <mergeCell ref="B5:B6"/>
    <mergeCell ref="R4:S4"/>
    <mergeCell ref="A2:C2"/>
    <mergeCell ref="A3:C3"/>
    <mergeCell ref="A4:C4"/>
    <mergeCell ref="L1:M4"/>
    <mergeCell ref="P4:Q4"/>
    <mergeCell ref="X4:AB4"/>
    <mergeCell ref="AU5:AV5"/>
    <mergeCell ref="AU6:AV6"/>
    <mergeCell ref="AU7:AV7"/>
    <mergeCell ref="AU8:AV8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U24:AV24"/>
    <mergeCell ref="AU25:AV25"/>
    <mergeCell ref="AU26:AV26"/>
    <mergeCell ref="AU27:AV27"/>
    <mergeCell ref="AU28:AV28"/>
    <mergeCell ref="AU29:AV29"/>
    <mergeCell ref="AU30:AV30"/>
    <mergeCell ref="AU31:AV31"/>
    <mergeCell ref="AU32:AV32"/>
    <mergeCell ref="AU33:AV33"/>
    <mergeCell ref="AU34:AV34"/>
    <mergeCell ref="AU35:AV35"/>
    <mergeCell ref="AU36:AV36"/>
    <mergeCell ref="AU37:AV37"/>
    <mergeCell ref="AU38:AV38"/>
    <mergeCell ref="AU39:AV39"/>
    <mergeCell ref="AU50:AV50"/>
    <mergeCell ref="AU40:AV40"/>
    <mergeCell ref="AU41:AV41"/>
    <mergeCell ref="AU42:AV42"/>
    <mergeCell ref="AU43:AV43"/>
    <mergeCell ref="AU44:AV44"/>
    <mergeCell ref="AU45:AV45"/>
    <mergeCell ref="AU46:AV46"/>
    <mergeCell ref="AU47:AV47"/>
    <mergeCell ref="AU48:AV48"/>
    <mergeCell ref="AU49:AV49"/>
    <mergeCell ref="AU59:AV59"/>
    <mergeCell ref="AU60:AV60"/>
    <mergeCell ref="AU61:AV61"/>
    <mergeCell ref="AU62:AV62"/>
    <mergeCell ref="AU63:AV63"/>
    <mergeCell ref="AU64:AV64"/>
    <mergeCell ref="AU65:AV65"/>
    <mergeCell ref="AU66:AV66"/>
    <mergeCell ref="AU67:AV67"/>
    <mergeCell ref="AU68:AV68"/>
    <mergeCell ref="AU69:AV69"/>
    <mergeCell ref="AU70:AV70"/>
    <mergeCell ref="AU71:AV71"/>
    <mergeCell ref="AU72:AV72"/>
    <mergeCell ref="AU73:AV73"/>
    <mergeCell ref="AU74:AV74"/>
    <mergeCell ref="AU75:AV75"/>
    <mergeCell ref="AU76:AV76"/>
    <mergeCell ref="AU77:AV77"/>
    <mergeCell ref="AU78:AV78"/>
    <mergeCell ref="A55:A58"/>
    <mergeCell ref="AU51:AV51"/>
    <mergeCell ref="AU52:AV52"/>
    <mergeCell ref="AU53:AV53"/>
    <mergeCell ref="AU58:AV58"/>
    <mergeCell ref="AU54:AV54"/>
    <mergeCell ref="AU55:AV55"/>
    <mergeCell ref="AU56:AV56"/>
    <mergeCell ref="AU57:AV57"/>
  </mergeCells>
  <phoneticPr fontId="3"/>
  <conditionalFormatting sqref="C7:C78">
    <cfRule type="expression" dxfId="259" priority="169">
      <formula>XES7=3</formula>
    </cfRule>
    <cfRule type="expression" dxfId="258" priority="170">
      <formula>H7=3</formula>
    </cfRule>
    <cfRule type="expression" dxfId="257" priority="171">
      <formula>H7=4</formula>
    </cfRule>
    <cfRule type="expression" dxfId="256" priority="172">
      <formula>H7=5</formula>
    </cfRule>
  </conditionalFormatting>
  <conditionalFormatting sqref="D7:D78">
    <cfRule type="expression" dxfId="255" priority="11">
      <formula>MONTH(D7)=MONTH(TODAY())</formula>
    </cfRule>
    <cfRule type="timePeriod" dxfId="254" priority="20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253" priority="15" operator="lessThanOrEqual">
      <formula>64</formula>
    </cfRule>
  </conditionalFormatting>
  <conditionalFormatting sqref="H7:H78">
    <cfRule type="cellIs" dxfId="252" priority="24" operator="greaterThan">
      <formula>2</formula>
    </cfRule>
  </conditionalFormatting>
  <conditionalFormatting sqref="I7:I78">
    <cfRule type="cellIs" dxfId="251" priority="17" operator="greaterThanOrEqual">
      <formula>2</formula>
    </cfRule>
  </conditionalFormatting>
  <conditionalFormatting sqref="L7:L78 O7:O78">
    <cfRule type="timePeriod" dxfId="250" priority="16" timePeriod="lastMonth">
      <formula>AND(MONTH(L7)=MONTH(EDATE(TODAY(),0-1)),YEAR(L7)=YEAR(EDATE(TODAY(),0-1)))</formula>
    </cfRule>
    <cfRule type="timePeriod" dxfId="249" priority="18" timePeriod="nextMonth">
      <formula>AND(MONTH(L7)=MONTH(EDATE(TODAY(),0+1)),YEAR(L7)=YEAR(EDATE(TODAY(),0+1)))</formula>
    </cfRule>
    <cfRule type="timePeriod" dxfId="248" priority="19" timePeriod="thisMonth">
      <formula>AND(MONTH(L7)=MONTH(TODAY()),YEAR(L7)=YEAR(TODAY()))</formula>
    </cfRule>
  </conditionalFormatting>
  <conditionalFormatting sqref="U7:U59">
    <cfRule type="cellIs" dxfId="247" priority="7" operator="equal">
      <formula>0</formula>
    </cfRule>
    <cfRule type="top10" dxfId="246" priority="8" rank="1"/>
  </conditionalFormatting>
  <conditionalFormatting sqref="Y7:Y59">
    <cfRule type="cellIs" dxfId="245" priority="5" operator="equal">
      <formula>0</formula>
    </cfRule>
    <cfRule type="top10" dxfId="244" priority="6" rank="1"/>
  </conditionalFormatting>
  <conditionalFormatting sqref="AC7:AC59">
    <cfRule type="cellIs" dxfId="243" priority="3" operator="equal">
      <formula>0</formula>
    </cfRule>
    <cfRule type="top10" dxfId="242" priority="4" rank="1"/>
  </conditionalFormatting>
  <conditionalFormatting sqref="AG7:AG59">
    <cfRule type="cellIs" dxfId="241" priority="1" operator="equal">
      <formula>0</formula>
    </cfRule>
    <cfRule type="top10" dxfId="240" priority="2" rank="1"/>
  </conditionalFormatting>
  <hyperlinks>
    <hyperlink ref="A4:C4" r:id="rId1" display="※解説記事はこちら" xr:uid="{24568183-DD81-450F-A4C1-EFBC6F47EEA0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F6582078-EB20-42CD-BB3F-809FDAAC552B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C1E1FED8-17EA-4E55-BD74-649072D4CAE1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3D192CE1-1918-4D1D-A466-49EEE4C6D362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429C7EAD-5473-46D3-9A55-4C064A33BB59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showErrorMessage="1" xr:uid="{2A450D79-AD28-40B6-A455-1735B2323A68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2501F0BA-C58F-4CE9-B164-1C2F37955D39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091E2839-C79D-4C8C-995E-E72BBA09FF1C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8A38-D217-4D32-9F2E-DFEFE1968457}">
  <sheetPr codeName="Sheet2">
    <tabColor rgb="FF92D050"/>
  </sheetPr>
  <dimension ref="B1:P43"/>
  <sheetViews>
    <sheetView showGridLines="0" zoomScale="87" zoomScaleNormal="87" workbookViewId="0">
      <selection activeCell="D7" sqref="D7"/>
    </sheetView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313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COUNTIF('令和◯年4月 管理表'!$H$7:$H$51,"1")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COUNTIF('令和◯年4月 管理表'!$H$55:$H$58,1)</f>
        <v>0</v>
      </c>
      <c r="G5" s="150"/>
      <c r="H5" s="232"/>
      <c r="I5" s="528"/>
      <c r="J5" s="529"/>
      <c r="K5" s="442"/>
    </row>
    <row r="6" spans="2:16" ht="22.05" customHeight="1">
      <c r="B6" s="68">
        <f>COUNTIF('令和◯年4月 管理表'!$H$7:$H$51,"2")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COUNTIF('令和◯年4月 管理表'!$H$55:$H$58,2)</f>
        <v>0</v>
      </c>
      <c r="H6" s="232"/>
      <c r="I6" s="528"/>
      <c r="J6" s="529"/>
      <c r="K6" s="442"/>
    </row>
    <row r="7" spans="2:16" ht="22.05" customHeight="1">
      <c r="B7" s="278">
        <f>COUNTIF('令和◯年4月 管理表'!$H$7:$H$51,"3")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COUNTIF('令和◯年4月 管理表'!$H$55:$H$58,3)</f>
        <v>0</v>
      </c>
      <c r="H7" s="232"/>
      <c r="I7" s="528"/>
      <c r="J7" s="529"/>
      <c r="K7" s="443"/>
      <c r="L7" s="279"/>
      <c r="M7" s="279"/>
      <c r="N7" s="279"/>
      <c r="O7" s="279"/>
      <c r="P7" s="6"/>
    </row>
    <row r="8" spans="2:16" ht="22.05" customHeight="1">
      <c r="B8" s="68">
        <f>COUNTIF('令和◯年4月 管理表'!$H$7:$H$51,"4")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COUNTIF('令和◯年4月 管理表'!$H$55:$H$58,4)</f>
        <v>0</v>
      </c>
      <c r="H8" s="232"/>
      <c r="I8" s="528"/>
      <c r="J8" s="529"/>
      <c r="K8" s="442"/>
    </row>
    <row r="9" spans="2:16" ht="22.05" customHeight="1">
      <c r="B9" s="278">
        <f>COUNTIF('令和◯年4月 管理表'!$H$7:$H$51,"5")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COUNTIF('令和◯年4月 管理表'!$H$55:$H$58,5)</f>
        <v>0</v>
      </c>
      <c r="H9" s="232"/>
      <c r="I9" s="528"/>
      <c r="J9" s="529"/>
      <c r="K9" s="442"/>
    </row>
    <row r="10" spans="2:16" ht="22.05" customHeight="1">
      <c r="B10" s="68">
        <f>COUNTIF('令和◯年4月 管理表'!M7:N54,ドロップダウンリスト一覧!D3)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COUNTIF('令和◯年4月 管理表'!$M$55:$N$59,ドロップダウンリスト一覧!D3)</f>
        <v>0</v>
      </c>
      <c r="H10" s="232"/>
      <c r="I10" s="528"/>
      <c r="J10" s="529"/>
      <c r="K10" s="442"/>
    </row>
    <row r="11" spans="2:16" ht="22.05" customHeight="1">
      <c r="B11" s="278">
        <f>COUNTIF('令和◯年4月 管理表'!$M$7:$N$54,ドロップダウンリスト一覧!D4)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COUNTIF('令和◯年4月 管理表'!$M$55:$N$59,ドロップダウンリスト一覧!D4)</f>
        <v>0</v>
      </c>
      <c r="H11" s="232"/>
      <c r="I11" s="528"/>
      <c r="J11" s="529"/>
      <c r="K11" s="442"/>
    </row>
    <row r="12" spans="2:16" ht="22.05" customHeight="1">
      <c r="B12" s="68">
        <f>COUNTIF('令和◯年4月 管理表'!$M$7:$N$54,ドロップダウンリスト一覧!D5)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COUNTIF('令和◯年4月 管理表'!$M$55:$N$59,ドロップダウンリスト一覧!D5)</f>
        <v>0</v>
      </c>
      <c r="H12" s="232"/>
      <c r="I12" s="528"/>
      <c r="J12" s="529"/>
      <c r="K12" s="442"/>
    </row>
    <row r="13" spans="2:16" ht="22.05" customHeight="1">
      <c r="B13" s="278">
        <f>COUNTIF('令和◯年4月 管理表'!$M$7:$N$54,ドロップダウンリスト一覧!D6)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COUNTIF('令和◯年4月 管理表'!$M$55:$N$59,ドロップダウンリスト一覧!D6)</f>
        <v>0</v>
      </c>
      <c r="H13" s="232"/>
      <c r="I13" s="528"/>
      <c r="J13" s="529"/>
      <c r="K13" s="442"/>
    </row>
    <row r="14" spans="2:16" ht="22.05" customHeight="1">
      <c r="B14" s="68">
        <f>COUNTIF('令和◯年4月 管理表'!$M$7:$N$54,ドロップダウンリスト一覧!D7)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COUNTIF('令和◯年4月 管理表'!$M$55:$N$59,ドロップダウンリスト一覧!D7)</f>
        <v>0</v>
      </c>
      <c r="H14" s="232"/>
      <c r="I14" s="528"/>
      <c r="J14" s="529"/>
      <c r="K14" s="442"/>
    </row>
    <row r="15" spans="2:16" ht="22.05" customHeight="1">
      <c r="B15" s="278">
        <f>COUNTIF('令和◯年4月 管理表'!$M$7:$N$54,ドロップダウンリスト一覧!D8)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COUNTIF('令和◯年4月 管理表'!$M$55:$N$59,ドロップダウンリスト一覧!D8)</f>
        <v>0</v>
      </c>
      <c r="H15" s="232"/>
      <c r="I15" s="528"/>
      <c r="J15" s="529"/>
      <c r="K15" s="442"/>
    </row>
    <row r="16" spans="2:16" ht="22.05" customHeight="1">
      <c r="B16" s="68">
        <f>COUNTIF('令和◯年4月 管理表'!$M$7:$N$54,ドロップダウンリスト一覧!D9)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COUNTIF('令和◯年4月 管理表'!$M$55:$N$59,ドロップダウンリスト一覧!D9)</f>
        <v>0</v>
      </c>
      <c r="H16" s="232"/>
      <c r="I16" s="528"/>
      <c r="J16" s="529"/>
      <c r="K16" s="442"/>
    </row>
    <row r="17" spans="2:11" ht="22.05" customHeight="1">
      <c r="B17" s="278">
        <f>COUNTIF('令和◯年4月 管理表'!$M$7:$N$54,ドロップダウンリスト一覧!D10)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COUNTIF('令和◯年4月 管理表'!$M$55:$N$59,ドロップダウンリスト一覧!D10)</f>
        <v>0</v>
      </c>
      <c r="H17" s="232"/>
      <c r="I17" s="530"/>
      <c r="J17" s="529"/>
      <c r="K17" s="442"/>
    </row>
    <row r="18" spans="2:11" ht="22.05" customHeight="1">
      <c r="B18" s="68">
        <f>COUNTIF('令和◯年4月 管理表'!$M$7:$N$54,ドロップダウンリスト一覧!D11)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COUNTIF('令和◯年4月 管理表'!$M$55:$N$59,ドロップダウンリスト一覧!D11)</f>
        <v>0</v>
      </c>
      <c r="I18" s="442"/>
      <c r="J18" s="444"/>
      <c r="K18" s="442"/>
    </row>
    <row r="19" spans="2:11" ht="22.05" customHeight="1">
      <c r="B19" s="278">
        <f>COUNTIF('令和◯年4月 管理表'!$M$7:$N$54,ドロップダウンリスト一覧!D12)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COUNTIF('令和◯年4月 管理表'!$M$55:$N$59,ドロップダウンリスト一覧!D12)</f>
        <v>0</v>
      </c>
      <c r="I19" s="442"/>
      <c r="J19" s="442"/>
      <c r="K19" s="442"/>
    </row>
    <row r="20" spans="2:11" ht="22.05" customHeight="1">
      <c r="B20" s="68">
        <f>COUNTIF('令和◯年4月 管理表'!$M$7:$N$54,ドロップダウンリスト一覧!D13)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COUNTIF('令和◯年4月 管理表'!$M$55:$N$59,ドロップダウンリスト一覧!D13)</f>
        <v>0</v>
      </c>
      <c r="I20" s="442"/>
      <c r="J20" s="442"/>
      <c r="K20" s="442"/>
    </row>
    <row r="21" spans="2:11" ht="22.05" customHeight="1">
      <c r="B21" s="328">
        <f>COUNTIF('令和◯年4月 管理表'!$H$52:$H$54, "1") + COUNTIF('令和◯年4月 管理表'!$H$52:$H$54,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COUNTIF('令和◯年4月 管理表'!$H$59, "1") + COUNTIF('令和◯年4月 管理表'!$H$59, "2")</f>
        <v>0</v>
      </c>
    </row>
    <row r="22" spans="2:11" ht="22.05" customHeight="1">
      <c r="B22" s="523">
        <f>COUNTIF('令和◯年4月 管理表'!$H$52:$H$54, "3") + COUNTIF('令和◯年4月 管理表'!$H$52:$H$54, "4") + COUNTIF('令和◯年4月 管理表'!$H$52:$H$54,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COUNTIF('令和◯年4月 管理表'!$H$59, "3") + COUNTIF('令和◯年4月 管理表'!$H$59, "4") + COUNTIF('令和◯年4月 管理表'!$H$59, "5")</f>
        <v>0</v>
      </c>
    </row>
    <row r="23" spans="2:11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1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1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1" ht="22.05" customHeight="1">
      <c r="B26" s="71">
        <f>COUNTIF('令和◯年4月 管理表'!$H$60:$H$74,"事業対象者")</f>
        <v>0</v>
      </c>
      <c r="C26" s="325">
        <f>金額設定!D5*B26</f>
        <v>0</v>
      </c>
      <c r="D26" s="72" t="s">
        <v>98</v>
      </c>
      <c r="E26" s="73">
        <f>金額設定!D5*F26</f>
        <v>0</v>
      </c>
      <c r="F26" s="71">
        <f>COUNTIF('令和◯年4月 管理表'!$H$75:$H$78,ドロップダウンリスト一覧!A3)</f>
        <v>0</v>
      </c>
    </row>
    <row r="27" spans="2:11" ht="22.05" customHeight="1">
      <c r="B27" s="64">
        <f>COUNTIF('令和◯年4月 管理表'!$H$60:$H$74,"１")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COUNTIF('令和◯年4月 管理表'!$H$75:$H$78,ドロップダウンリスト一覧!A4)</f>
        <v>0</v>
      </c>
    </row>
    <row r="28" spans="2:11" ht="22.05" customHeight="1">
      <c r="B28" s="74">
        <f>COUNTIF('令和◯年4月 管理表'!$H$60:$H$74,"2")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COUNTIF('令和◯年4月 管理表'!$H$75:$H$78,ドロップダウンリスト一覧!A5)</f>
        <v>0</v>
      </c>
    </row>
    <row r="29" spans="2:11" ht="22.05" customHeight="1">
      <c r="B29" s="64">
        <f>COUNTIF('令和◯年4月 管理表'!$M$60:$N$74,ドロップダウンリスト一覧!E3)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COUNTIF('令和◯年4月 管理表'!$M$75:$N$78,ドロップダウンリスト一覧!E3)</f>
        <v>0</v>
      </c>
    </row>
    <row r="30" spans="2:11" ht="22.05" customHeight="1">
      <c r="B30" s="74">
        <f>COUNTIF('令和◯年4月 管理表'!$M$60:$N$74,ドロップダウンリスト一覧!E4)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COUNTIF('令和◯年4月 管理表'!$M$75:$N$78,ドロップダウンリスト一覧!E4)</f>
        <v>0</v>
      </c>
    </row>
    <row r="31" spans="2:11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1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283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286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SUM(C40,C33,C32)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32" t="s">
        <v>271</v>
      </c>
      <c r="C42" s="633"/>
      <c r="D42" s="627">
        <f>SUM(B41,E41)</f>
        <v>0</v>
      </c>
    </row>
    <row r="43" spans="2:6" ht="18" customHeight="1">
      <c r="B43" s="634"/>
      <c r="C43" s="635"/>
      <c r="D43" s="628"/>
    </row>
  </sheetData>
  <sheetProtection algorithmName="SHA-512" hashValue="+9IvSPUXz3nix+aJbSQyLBECPWm9Qi2lF8BFkudR12eE2XBCo6j3FIlRUpfZjFk4pR50Wftl4QHESIazLjsQLQ==" saltValue="6L0eUqSs4u96akFXv5BAVg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scale="69" orientation="portrait" r:id="rId1"/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E734-97E2-4EC4-84C6-4DB121D90875}">
  <sheetPr codeName="Sheet3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309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439"/>
      <c r="AD4" s="439"/>
      <c r="AE4" s="439"/>
      <c r="AF4" s="439"/>
      <c r="AG4" s="439"/>
      <c r="AH4" s="439"/>
      <c r="AI4" s="439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26"/>
      <c r="AL7" s="123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26"/>
      <c r="AL8" s="123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26"/>
      <c r="AL9" s="123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26"/>
      <c r="AL10" s="123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26"/>
      <c r="AL11" s="123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26"/>
      <c r="AL12" s="123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26"/>
      <c r="AL13" s="123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24"/>
      <c r="AL14" s="123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26"/>
      <c r="AL15" s="123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24"/>
      <c r="AL16" s="123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26"/>
      <c r="AL17" s="123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26"/>
      <c r="AL18" s="123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26"/>
      <c r="AL19" s="123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26"/>
      <c r="AL20" s="123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26"/>
      <c r="AL21" s="123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26"/>
      <c r="AL22" s="123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24"/>
      <c r="AL23" s="123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24"/>
      <c r="AL24" s="123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26"/>
      <c r="AL25" s="123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26"/>
      <c r="AL26" s="123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26"/>
      <c r="AL27" s="123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26"/>
      <c r="AL28" s="123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26"/>
      <c r="AL29" s="123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26"/>
      <c r="AL30" s="123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26"/>
      <c r="AL31" s="123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26"/>
      <c r="AL32" s="123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26"/>
      <c r="AL33" s="123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26"/>
      <c r="AL34" s="123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26"/>
      <c r="AL35" s="123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24"/>
      <c r="AL36" s="123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24"/>
      <c r="AL37" s="123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26"/>
      <c r="AL38" s="123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26"/>
      <c r="AL39" s="123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26"/>
      <c r="AL40" s="123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26"/>
      <c r="AL41" s="123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26"/>
      <c r="AL42" s="123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26"/>
      <c r="AL43" s="123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26"/>
      <c r="AL44" s="123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26"/>
      <c r="AL45" s="123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9"/>
      <c r="N46" s="99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26"/>
      <c r="AL46" s="12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9"/>
      <c r="N47" s="99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26"/>
      <c r="AL47" s="12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9"/>
      <c r="N48" s="99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26"/>
      <c r="AL48" s="12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9"/>
      <c r="N49" s="99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26"/>
      <c r="AL49" s="12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9"/>
      <c r="N50" s="99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26"/>
      <c r="AL50" s="12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26"/>
      <c r="AL51" s="12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9"/>
      <c r="N52" s="479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9"/>
      <c r="AL52" s="483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9"/>
      <c r="N53" s="99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26"/>
      <c r="AL53" s="12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29"/>
      <c r="AL54" s="128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202"/>
      <c r="AL55" s="127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26"/>
      <c r="AL56" s="12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26"/>
      <c r="AL57" s="123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26"/>
      <c r="AL58" s="12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8"/>
      <c r="AL59" s="461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202"/>
      <c r="AL60" s="127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26"/>
      <c r="AL61" s="12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26"/>
      <c r="AL62" s="123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26"/>
      <c r="AL63" s="12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26"/>
      <c r="AL64" s="123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26"/>
      <c r="AL65" s="12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26"/>
      <c r="AL66" s="123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26"/>
      <c r="AL67" s="12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26"/>
      <c r="AL68" s="123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26"/>
      <c r="AL69" s="12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26"/>
      <c r="AL70" s="123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26"/>
      <c r="AL71" s="12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26"/>
      <c r="AL72" s="123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26"/>
      <c r="AL73" s="12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29"/>
      <c r="AL74" s="128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31"/>
      <c r="AL75" s="130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26"/>
      <c r="AL76" s="123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26"/>
      <c r="AL77" s="12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24"/>
      <c r="AL78" s="123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wgXDapSMRjQX6d7KAXNMex0DzLt0N4N6A0fr7/Idv09Yve7SI3r3tio53BqyyOEpQaPNCoM/GciX4S6dPd5V8g==" saltValue="F6yJsJo9uZuDWpNJ8g3B1A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239" priority="213">
      <formula>XES7=3</formula>
    </cfRule>
    <cfRule type="expression" dxfId="238" priority="214">
      <formula>H7=3</formula>
    </cfRule>
    <cfRule type="expression" dxfId="237" priority="215">
      <formula>H7=4</formula>
    </cfRule>
    <cfRule type="expression" dxfId="236" priority="216">
      <formula>H7=5</formula>
    </cfRule>
  </conditionalFormatting>
  <conditionalFormatting sqref="D7:D78">
    <cfRule type="expression" dxfId="235" priority="11">
      <formula>MONTH(D7)=MONTH(TODAY())</formula>
    </cfRule>
    <cfRule type="timePeriod" dxfId="23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233" priority="13" operator="lessThanOrEqual">
      <formula>64</formula>
    </cfRule>
  </conditionalFormatting>
  <conditionalFormatting sqref="H7:H78">
    <cfRule type="cellIs" dxfId="232" priority="22" operator="greaterThan">
      <formula>2</formula>
    </cfRule>
  </conditionalFormatting>
  <conditionalFormatting sqref="I7:I78">
    <cfRule type="cellIs" dxfId="231" priority="15" operator="greaterThanOrEqual">
      <formula>2</formula>
    </cfRule>
  </conditionalFormatting>
  <conditionalFormatting sqref="L7:L78 O7:O78">
    <cfRule type="timePeriod" dxfId="230" priority="14" timePeriod="lastMonth">
      <formula>AND(MONTH(L7)=MONTH(EDATE(TODAY(),0-1)),YEAR(L7)=YEAR(EDATE(TODAY(),0-1)))</formula>
    </cfRule>
    <cfRule type="timePeriod" dxfId="229" priority="16" timePeriod="nextMonth">
      <formula>AND(MONTH(L7)=MONTH(EDATE(TODAY(),0+1)),YEAR(L7)=YEAR(EDATE(TODAY(),0+1)))</formula>
    </cfRule>
    <cfRule type="timePeriod" dxfId="228" priority="17" timePeriod="thisMonth">
      <formula>AND(MONTH(L7)=MONTH(TODAY()),YEAR(L7)=YEAR(TODAY()))</formula>
    </cfRule>
  </conditionalFormatting>
  <conditionalFormatting sqref="U7:U59">
    <cfRule type="cellIs" dxfId="227" priority="7" operator="equal">
      <formula>0</formula>
    </cfRule>
    <cfRule type="top10" dxfId="226" priority="8" rank="1"/>
  </conditionalFormatting>
  <conditionalFormatting sqref="Y7:Y59">
    <cfRule type="cellIs" dxfId="225" priority="5" operator="equal">
      <formula>0</formula>
    </cfRule>
    <cfRule type="top10" dxfId="224" priority="6" rank="1"/>
  </conditionalFormatting>
  <conditionalFormatting sqref="AC7:AC59">
    <cfRule type="cellIs" dxfId="223" priority="3" operator="equal">
      <formula>0</formula>
    </cfRule>
    <cfRule type="top10" dxfId="222" priority="4" rank="1"/>
  </conditionalFormatting>
  <conditionalFormatting sqref="AG7:AG59">
    <cfRule type="cellIs" dxfId="221" priority="1" operator="equal">
      <formula>0</formula>
    </cfRule>
    <cfRule type="top10" dxfId="220" priority="2" rank="1"/>
  </conditionalFormatting>
  <hyperlinks>
    <hyperlink ref="A4:C4" r:id="rId1" display="※解説記事はこちら" xr:uid="{EAF9EB1C-6AC1-40C2-8CB6-FA7366BDFE80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9FA6943-1062-4A39-BDBA-A4331D989C21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84261E41-1E49-4863-8A06-FEE0E2555BE9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101E94F0-B3B6-4873-8353-EEAF3E669F28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xr:uid="{85432D3C-F691-414F-8747-E821D5118D5A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08E5721A-5959-457D-AA4F-7DFEA5E68400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89BA98FD-7DB0-4726-8125-BB42DF3346D4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5D6C8939-0A14-4372-B843-62ABBFBF7496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D51D-B8FF-4AE2-BDCB-8A2EDDA81AD8}">
  <sheetPr codeName="Sheet5">
    <tabColor rgb="FF92D050"/>
  </sheetPr>
  <dimension ref="B1:P43"/>
  <sheetViews>
    <sheetView showGridLines="0" zoomScale="87" zoomScaleNormal="87" zoomScaleSheetLayoutView="100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314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COUNTIF('令和◯年5月 管理表'!$H$7:$H$51,"1")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COUNTIF('令和◯年5月 管理表'!$H$55:$H$58,1)</f>
        <v>0</v>
      </c>
      <c r="G5" s="150"/>
      <c r="H5" s="232"/>
      <c r="I5" s="528"/>
      <c r="J5" s="529"/>
    </row>
    <row r="6" spans="2:16" ht="22.05" customHeight="1">
      <c r="B6" s="68">
        <f>COUNTIF('令和◯年5月 管理表'!$H$7:$H$51,"2")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COUNTIF('令和◯年5月 管理表'!$H$55:$H$58,2)</f>
        <v>0</v>
      </c>
      <c r="H6" s="232"/>
      <c r="I6" s="528"/>
      <c r="J6" s="529"/>
    </row>
    <row r="7" spans="2:16" ht="22.05" customHeight="1">
      <c r="B7" s="278">
        <f>COUNTIF('令和◯年5月 管理表'!$H$7:$H$51,"3")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COUNTIF('令和◯年5月 管理表'!$H$55:$H$58,3)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COUNTIF('令和◯年5月 管理表'!$H$7:$H$51,"4")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COUNTIF('令和◯年5月 管理表'!$H$55:$H$58,4)</f>
        <v>0</v>
      </c>
      <c r="H8" s="232"/>
      <c r="I8" s="528"/>
      <c r="J8" s="529"/>
    </row>
    <row r="9" spans="2:16" ht="22.05" customHeight="1">
      <c r="B9" s="278">
        <f>COUNTIF('令和◯年5月 管理表'!$H$7:$H$51,"5")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COUNTIF('令和◯年5月 管理表'!$H$55:$H$58,5)</f>
        <v>0</v>
      </c>
      <c r="H9" s="232"/>
      <c r="I9" s="528"/>
      <c r="J9" s="529"/>
    </row>
    <row r="10" spans="2:16" ht="22.05" customHeight="1">
      <c r="B10" s="68">
        <f>COUNTIF('令和◯年5月 管理表'!$M$7:$N$54,ドロップダウンリスト一覧!D3)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COUNTIF('令和◯年5月 管理表'!$M$55:$N$59,ドロップダウンリスト一覧!D3)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COUNTIF('令和◯年5月 管理表'!$M$7:$N$54,ドロップダウンリスト一覧!D4)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COUNTIF('令和◯年5月 管理表'!$M$55:$N$59,ドロップダウンリスト一覧!D4)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COUNTIF('令和◯年5月 管理表'!$M$7:$N$54,ドロップダウンリスト一覧!D5)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COUNTIF('令和◯年5月 管理表'!$M$55:$N$59,ドロップダウンリスト一覧!D5)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COUNTIF('令和◯年5月 管理表'!$M$7:$N$54,ドロップダウンリスト一覧!D6)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COUNTIF('令和◯年5月 管理表'!$M$55:$N$59,ドロップダウンリスト一覧!D6)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COUNTIF('令和◯年5月 管理表'!$M$7:$N$54,ドロップダウンリスト一覧!D7)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COUNTIF('令和◯年5月 管理表'!$M$55:$N$59,ドロップダウンリスト一覧!D7)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COUNTIF('令和◯年5月 管理表'!$M$7:$N$54,ドロップダウンリスト一覧!D8)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COUNTIF('令和◯年5月 管理表'!$M$55:$N$59,ドロップダウンリスト一覧!D8)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COUNTIF('令和◯年5月 管理表'!$M$7:$N$54,ドロップダウンリスト一覧!D9)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COUNTIF('令和◯年5月 管理表'!$M$55:$N$59,ドロップダウンリスト一覧!D9)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COUNTIF('令和◯年5月 管理表'!$M$7:$N$54,ドロップダウンリスト一覧!D10)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COUNTIF('令和◯年5月 管理表'!$M$55:$N$59,ドロップダウンリスト一覧!D10)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COUNTIF('令和◯年5月 管理表'!$M$7:$N$54,ドロップダウンリスト一覧!D11)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COUNTIF('令和◯年5月 管理表'!$M$55:$N$59,ドロップダウンリスト一覧!D11)</f>
        <v>0</v>
      </c>
      <c r="J18" s="11"/>
    </row>
    <row r="19" spans="2:10" ht="22.05" customHeight="1">
      <c r="B19" s="278">
        <f>COUNTIF('令和◯年5月 管理表'!$M$7:$N$54,ドロップダウンリスト一覧!D12)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COUNTIF('令和◯年5月 管理表'!$M$55:$N$59,ドロップダウンリスト一覧!D12)</f>
        <v>0</v>
      </c>
    </row>
    <row r="20" spans="2:10" ht="22.05" customHeight="1">
      <c r="B20" s="68">
        <f>COUNTIF('令和◯年5月 管理表'!$M$7:$N$54,ドロップダウンリスト一覧!D13)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COUNTIF('令和◯年5月 管理表'!$M$55:$N$59,ドロップダウンリスト一覧!D13)</f>
        <v>0</v>
      </c>
    </row>
    <row r="21" spans="2:10" ht="22.05" customHeight="1">
      <c r="B21" s="328">
        <f>COUNTIF('令和◯年5月 管理表'!$H$52:$H$54, "1") + COUNTIF('令和◯年5月 管理表'!$H$52:$H$54,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COUNTIF('令和◯年5月 管理表'!$H$59, "1") + COUNTIF('令和◯年5月 管理表'!$H$59, "2")</f>
        <v>0</v>
      </c>
    </row>
    <row r="22" spans="2:10" ht="22.05" customHeight="1">
      <c r="B22" s="523">
        <f>COUNTIF('令和◯年5月 管理表'!$H$52:$H$54, "3") + COUNTIF('令和◯年5月 管理表'!$H$52:$H$54, "4") + COUNTIF('令和◯年5月 管理表'!$H$52:$H$54,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COUNTIF('令和◯年5月 管理表'!$H$59, "3") + COUNTIF('令和◯年5月 管理表'!$H$59, "4") + COUNTIF('令和◯年5月 管理表'!$H$59,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COUNTIF('令和◯年5月 管理表'!$H$60:$H$74,"事業対象者")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COUNTIF('令和◯年5月 管理表'!$H$75:$H$78,ドロップダウンリスト一覧!A3)</f>
        <v>0</v>
      </c>
    </row>
    <row r="27" spans="2:10" ht="22.05" customHeight="1">
      <c r="B27" s="64">
        <f>COUNTIF('令和◯年5月 管理表'!$H$60:$H$74,"１")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COUNTIF('令和◯年5月 管理表'!$H$75:$H$78,ドロップダウンリスト一覧!A4)</f>
        <v>0</v>
      </c>
    </row>
    <row r="28" spans="2:10" ht="22.05" customHeight="1">
      <c r="B28" s="74">
        <f>COUNTIF('令和◯年5月 管理表'!$H$60:$H$74,"2")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COUNTIF('令和◯年5月 管理表'!$H$75:$H$78,ドロップダウンリスト一覧!A5)</f>
        <v>0</v>
      </c>
    </row>
    <row r="29" spans="2:10" ht="22.05" customHeight="1">
      <c r="B29" s="64">
        <f>COUNTIF('令和◯年5月 管理表'!$M$60:$N$74,ドロップダウンリスト一覧!E3)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COUNTIF('令和◯年5月 管理表'!$M$75:$N$78,ドロップダウンリスト一覧!E3)</f>
        <v>0</v>
      </c>
    </row>
    <row r="30" spans="2:10" ht="22.05" customHeight="1">
      <c r="B30" s="74">
        <f>COUNTIF('令和◯年5月 管理表'!$M$60:$N$74,ドロップダウンリスト一覧!E4)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COUNTIF('令和◯年5月 管理表'!$M$75:$N$78,ドロップダウンリスト一覧!E4)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42">
        <f>SUM(C40,C32:C33)</f>
        <v>0</v>
      </c>
      <c r="C41" s="643"/>
      <c r="D41" s="522" t="s">
        <v>267</v>
      </c>
      <c r="E41" s="642">
        <f>SUM(E34,E40)</f>
        <v>0</v>
      </c>
      <c r="F41" s="643"/>
    </row>
    <row r="42" spans="2:6" ht="18" customHeight="1">
      <c r="B42" s="644" t="s">
        <v>271</v>
      </c>
      <c r="C42" s="645"/>
      <c r="D42" s="627">
        <f>SUM(B41,E41)</f>
        <v>0</v>
      </c>
    </row>
    <row r="43" spans="2:6" ht="18" customHeight="1">
      <c r="B43" s="646"/>
      <c r="C43" s="647"/>
      <c r="D43" s="628"/>
    </row>
  </sheetData>
  <sheetProtection algorithmName="SHA-512" hashValue="RPk6p0+XBpHmGw3UFpPm/GtbeJBdxAShwQ5xL4dq6C+wOA0Eyh/9EYK39Qd0soSy05OBHKYy12UnBrN3qrrBnQ==" saltValue="wGYwuSd+isrnrrJztCqR3g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4DA-41CF-485F-A9DA-3C047F0B29EF}">
  <sheetPr codeName="Sheet6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315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23"/>
      <c r="AC7" s="164">
        <f>COUNTIF($AB$7:$AB$59,$AB$7:$AB$59)</f>
        <v>0</v>
      </c>
      <c r="AD7" s="172" t="str">
        <f>IFERROR(AC7/$AC$6,"0％")</f>
        <v>0％</v>
      </c>
      <c r="AE7" s="177"/>
      <c r="AF7" s="123"/>
      <c r="AG7" s="164">
        <f>COUNTIF($AF$7:$AF$59,$AF$7:$AF$59)</f>
        <v>0</v>
      </c>
      <c r="AH7" s="193" t="str">
        <f>IFERROR(AG7/$AG$6,"0％")</f>
        <v>0％</v>
      </c>
      <c r="AI7" s="177"/>
      <c r="AJ7" s="123"/>
      <c r="AK7" s="126"/>
      <c r="AL7" s="123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23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23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205"/>
      <c r="AK8" s="126"/>
      <c r="AL8" s="205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23"/>
      <c r="AC9" s="164">
        <f t="shared" si="5"/>
        <v>0</v>
      </c>
      <c r="AD9" s="172" t="str">
        <f t="shared" si="6"/>
        <v>0％</v>
      </c>
      <c r="AE9" s="177"/>
      <c r="AF9" s="123"/>
      <c r="AG9" s="164">
        <f t="shared" si="7"/>
        <v>0</v>
      </c>
      <c r="AH9" s="193" t="str">
        <f t="shared" si="8"/>
        <v>0％</v>
      </c>
      <c r="AI9" s="177"/>
      <c r="AJ9" s="205"/>
      <c r="AK9" s="126"/>
      <c r="AL9" s="205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23"/>
      <c r="AC10" s="164">
        <f t="shared" si="5"/>
        <v>0</v>
      </c>
      <c r="AD10" s="172" t="str">
        <f t="shared" si="6"/>
        <v>0％</v>
      </c>
      <c r="AE10" s="177"/>
      <c r="AF10" s="123"/>
      <c r="AG10" s="164">
        <f t="shared" si="7"/>
        <v>0</v>
      </c>
      <c r="AH10" s="193" t="str">
        <f t="shared" si="8"/>
        <v>0％</v>
      </c>
      <c r="AI10" s="177"/>
      <c r="AJ10" s="205"/>
      <c r="AK10" s="126"/>
      <c r="AL10" s="205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23"/>
      <c r="AC11" s="164">
        <f t="shared" si="5"/>
        <v>0</v>
      </c>
      <c r="AD11" s="172" t="str">
        <f t="shared" si="6"/>
        <v>0％</v>
      </c>
      <c r="AE11" s="177"/>
      <c r="AF11" s="123"/>
      <c r="AG11" s="164">
        <f t="shared" si="7"/>
        <v>0</v>
      </c>
      <c r="AH11" s="193" t="str">
        <f t="shared" si="8"/>
        <v>0％</v>
      </c>
      <c r="AI11" s="177"/>
      <c r="AJ11" s="205"/>
      <c r="AK11" s="126"/>
      <c r="AL11" s="205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23"/>
      <c r="AC12" s="164">
        <f t="shared" si="5"/>
        <v>0</v>
      </c>
      <c r="AD12" s="172" t="str">
        <f t="shared" si="6"/>
        <v>0％</v>
      </c>
      <c r="AE12" s="177"/>
      <c r="AF12" s="123"/>
      <c r="AG12" s="164">
        <f t="shared" si="7"/>
        <v>0</v>
      </c>
      <c r="AH12" s="193" t="str">
        <f t="shared" si="8"/>
        <v>0％</v>
      </c>
      <c r="AI12" s="177"/>
      <c r="AJ12" s="205"/>
      <c r="AK12" s="126"/>
      <c r="AL12" s="205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205"/>
      <c r="AC13" s="164">
        <f t="shared" si="5"/>
        <v>0</v>
      </c>
      <c r="AD13" s="172" t="str">
        <f t="shared" si="6"/>
        <v>0％</v>
      </c>
      <c r="AE13" s="177"/>
      <c r="AF13" s="205"/>
      <c r="AG13" s="164">
        <f t="shared" si="7"/>
        <v>0</v>
      </c>
      <c r="AH13" s="193" t="str">
        <f t="shared" si="8"/>
        <v>0％</v>
      </c>
      <c r="AI13" s="177"/>
      <c r="AJ13" s="205"/>
      <c r="AK13" s="126"/>
      <c r="AL13" s="205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205"/>
      <c r="AC14" s="164">
        <f t="shared" si="5"/>
        <v>0</v>
      </c>
      <c r="AD14" s="172" t="str">
        <f t="shared" si="6"/>
        <v>0％</v>
      </c>
      <c r="AE14" s="176"/>
      <c r="AF14" s="205"/>
      <c r="AG14" s="164">
        <f t="shared" si="7"/>
        <v>0</v>
      </c>
      <c r="AH14" s="193" t="str">
        <f t="shared" si="8"/>
        <v>0％</v>
      </c>
      <c r="AI14" s="176"/>
      <c r="AJ14" s="205"/>
      <c r="AK14" s="124"/>
      <c r="AL14" s="205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205"/>
      <c r="AC15" s="164">
        <f t="shared" si="5"/>
        <v>0</v>
      </c>
      <c r="AD15" s="172" t="str">
        <f t="shared" si="6"/>
        <v>0％</v>
      </c>
      <c r="AE15" s="177"/>
      <c r="AF15" s="205"/>
      <c r="AG15" s="164">
        <f t="shared" si="7"/>
        <v>0</v>
      </c>
      <c r="AH15" s="193" t="str">
        <f t="shared" si="8"/>
        <v>0％</v>
      </c>
      <c r="AI15" s="177"/>
      <c r="AJ15" s="205"/>
      <c r="AK15" s="126"/>
      <c r="AL15" s="205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205"/>
      <c r="AC16" s="164">
        <f t="shared" si="5"/>
        <v>0</v>
      </c>
      <c r="AD16" s="172" t="str">
        <f t="shared" si="6"/>
        <v>0％</v>
      </c>
      <c r="AE16" s="176"/>
      <c r="AF16" s="205"/>
      <c r="AG16" s="164">
        <f t="shared" si="7"/>
        <v>0</v>
      </c>
      <c r="AH16" s="193" t="str">
        <f t="shared" si="8"/>
        <v>0％</v>
      </c>
      <c r="AI16" s="176"/>
      <c r="AJ16" s="205"/>
      <c r="AK16" s="124"/>
      <c r="AL16" s="205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205"/>
      <c r="AC17" s="164">
        <f t="shared" si="5"/>
        <v>0</v>
      </c>
      <c r="AD17" s="172" t="str">
        <f t="shared" si="6"/>
        <v>0％</v>
      </c>
      <c r="AE17" s="177"/>
      <c r="AF17" s="205"/>
      <c r="AG17" s="164">
        <f t="shared" si="7"/>
        <v>0</v>
      </c>
      <c r="AH17" s="193" t="str">
        <f t="shared" si="8"/>
        <v>0％</v>
      </c>
      <c r="AI17" s="177"/>
      <c r="AJ17" s="205"/>
      <c r="AK17" s="126"/>
      <c r="AL17" s="205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205"/>
      <c r="AC18" s="164">
        <f t="shared" si="5"/>
        <v>0</v>
      </c>
      <c r="AD18" s="172" t="str">
        <f t="shared" si="6"/>
        <v>0％</v>
      </c>
      <c r="AE18" s="177"/>
      <c r="AF18" s="205"/>
      <c r="AG18" s="164">
        <f t="shared" si="7"/>
        <v>0</v>
      </c>
      <c r="AH18" s="193" t="str">
        <f t="shared" si="8"/>
        <v>0％</v>
      </c>
      <c r="AI18" s="177"/>
      <c r="AJ18" s="205"/>
      <c r="AK18" s="126"/>
      <c r="AL18" s="205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205"/>
      <c r="AC19" s="164">
        <f t="shared" si="5"/>
        <v>0</v>
      </c>
      <c r="AD19" s="172" t="str">
        <f t="shared" si="6"/>
        <v>0％</v>
      </c>
      <c r="AE19" s="177"/>
      <c r="AF19" s="205"/>
      <c r="AG19" s="164">
        <f t="shared" si="7"/>
        <v>0</v>
      </c>
      <c r="AH19" s="193" t="str">
        <f t="shared" si="8"/>
        <v>0％</v>
      </c>
      <c r="AI19" s="177"/>
      <c r="AJ19" s="205"/>
      <c r="AK19" s="126"/>
      <c r="AL19" s="205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205"/>
      <c r="AC20" s="164">
        <f t="shared" si="5"/>
        <v>0</v>
      </c>
      <c r="AD20" s="172" t="str">
        <f t="shared" si="6"/>
        <v>0％</v>
      </c>
      <c r="AE20" s="177"/>
      <c r="AF20" s="205"/>
      <c r="AG20" s="164">
        <f t="shared" si="7"/>
        <v>0</v>
      </c>
      <c r="AH20" s="193" t="str">
        <f t="shared" si="8"/>
        <v>0％</v>
      </c>
      <c r="AI20" s="177"/>
      <c r="AJ20" s="205"/>
      <c r="AK20" s="126"/>
      <c r="AL20" s="205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205"/>
      <c r="AC21" s="164">
        <f t="shared" si="5"/>
        <v>0</v>
      </c>
      <c r="AD21" s="172" t="str">
        <f t="shared" si="6"/>
        <v>0％</v>
      </c>
      <c r="AE21" s="177"/>
      <c r="AF21" s="205"/>
      <c r="AG21" s="164">
        <f t="shared" si="7"/>
        <v>0</v>
      </c>
      <c r="AH21" s="193" t="str">
        <f t="shared" si="8"/>
        <v>0％</v>
      </c>
      <c r="AI21" s="177"/>
      <c r="AJ21" s="205"/>
      <c r="AK21" s="126"/>
      <c r="AL21" s="205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205"/>
      <c r="AC22" s="164">
        <f t="shared" si="5"/>
        <v>0</v>
      </c>
      <c r="AD22" s="172" t="str">
        <f t="shared" si="6"/>
        <v>0％</v>
      </c>
      <c r="AE22" s="177"/>
      <c r="AF22" s="205"/>
      <c r="AG22" s="164">
        <f t="shared" si="7"/>
        <v>0</v>
      </c>
      <c r="AH22" s="193" t="str">
        <f t="shared" si="8"/>
        <v>0％</v>
      </c>
      <c r="AI22" s="177"/>
      <c r="AJ22" s="205"/>
      <c r="AK22" s="126"/>
      <c r="AL22" s="205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205"/>
      <c r="AC23" s="164">
        <f t="shared" si="5"/>
        <v>0</v>
      </c>
      <c r="AD23" s="172" t="str">
        <f t="shared" si="6"/>
        <v>0％</v>
      </c>
      <c r="AE23" s="176"/>
      <c r="AF23" s="205"/>
      <c r="AG23" s="164">
        <f t="shared" si="7"/>
        <v>0</v>
      </c>
      <c r="AH23" s="193" t="str">
        <f t="shared" si="8"/>
        <v>0％</v>
      </c>
      <c r="AI23" s="176"/>
      <c r="AJ23" s="205"/>
      <c r="AK23" s="124"/>
      <c r="AL23" s="205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205"/>
      <c r="AC24" s="164">
        <f t="shared" si="5"/>
        <v>0</v>
      </c>
      <c r="AD24" s="172" t="str">
        <f t="shared" si="6"/>
        <v>0％</v>
      </c>
      <c r="AE24" s="176"/>
      <c r="AF24" s="205"/>
      <c r="AG24" s="164">
        <f t="shared" si="7"/>
        <v>0</v>
      </c>
      <c r="AH24" s="193" t="str">
        <f t="shared" si="8"/>
        <v>0％</v>
      </c>
      <c r="AI24" s="176"/>
      <c r="AJ24" s="205"/>
      <c r="AK24" s="124"/>
      <c r="AL24" s="205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205"/>
      <c r="AC25" s="164">
        <f t="shared" si="5"/>
        <v>0</v>
      </c>
      <c r="AD25" s="172" t="str">
        <f t="shared" si="6"/>
        <v>0％</v>
      </c>
      <c r="AE25" s="177"/>
      <c r="AF25" s="205"/>
      <c r="AG25" s="164">
        <f t="shared" si="7"/>
        <v>0</v>
      </c>
      <c r="AH25" s="193" t="str">
        <f t="shared" si="8"/>
        <v>0％</v>
      </c>
      <c r="AI25" s="177"/>
      <c r="AJ25" s="205"/>
      <c r="AK25" s="126"/>
      <c r="AL25" s="205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205"/>
      <c r="AC26" s="164">
        <f t="shared" si="5"/>
        <v>0</v>
      </c>
      <c r="AD26" s="172" t="str">
        <f t="shared" si="6"/>
        <v>0％</v>
      </c>
      <c r="AE26" s="177"/>
      <c r="AF26" s="205"/>
      <c r="AG26" s="164">
        <f t="shared" si="7"/>
        <v>0</v>
      </c>
      <c r="AH26" s="193" t="str">
        <f t="shared" si="8"/>
        <v>0％</v>
      </c>
      <c r="AI26" s="177"/>
      <c r="AJ26" s="205"/>
      <c r="AK26" s="126"/>
      <c r="AL26" s="205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205"/>
      <c r="AC27" s="164">
        <f t="shared" si="5"/>
        <v>0</v>
      </c>
      <c r="AD27" s="172" t="str">
        <f t="shared" si="6"/>
        <v>0％</v>
      </c>
      <c r="AE27" s="177"/>
      <c r="AF27" s="205"/>
      <c r="AG27" s="164">
        <f t="shared" si="7"/>
        <v>0</v>
      </c>
      <c r="AH27" s="193" t="str">
        <f t="shared" si="8"/>
        <v>0％</v>
      </c>
      <c r="AI27" s="177"/>
      <c r="AJ27" s="205"/>
      <c r="AK27" s="126"/>
      <c r="AL27" s="205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205"/>
      <c r="AC28" s="164">
        <f t="shared" si="5"/>
        <v>0</v>
      </c>
      <c r="AD28" s="172" t="str">
        <f t="shared" si="6"/>
        <v>0％</v>
      </c>
      <c r="AE28" s="177"/>
      <c r="AF28" s="205"/>
      <c r="AG28" s="164">
        <f t="shared" si="7"/>
        <v>0</v>
      </c>
      <c r="AH28" s="193" t="str">
        <f t="shared" si="8"/>
        <v>0％</v>
      </c>
      <c r="AI28" s="177"/>
      <c r="AJ28" s="205"/>
      <c r="AK28" s="126"/>
      <c r="AL28" s="205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205"/>
      <c r="AC29" s="164">
        <f t="shared" si="5"/>
        <v>0</v>
      </c>
      <c r="AD29" s="172" t="str">
        <f t="shared" si="6"/>
        <v>0％</v>
      </c>
      <c r="AE29" s="177"/>
      <c r="AF29" s="205"/>
      <c r="AG29" s="164">
        <f t="shared" si="7"/>
        <v>0</v>
      </c>
      <c r="AH29" s="193" t="str">
        <f t="shared" si="8"/>
        <v>0％</v>
      </c>
      <c r="AI29" s="177"/>
      <c r="AJ29" s="205"/>
      <c r="AK29" s="126"/>
      <c r="AL29" s="205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205"/>
      <c r="AC30" s="164">
        <f t="shared" si="5"/>
        <v>0</v>
      </c>
      <c r="AD30" s="172" t="str">
        <f t="shared" si="6"/>
        <v>0％</v>
      </c>
      <c r="AE30" s="177"/>
      <c r="AF30" s="205"/>
      <c r="AG30" s="164">
        <f t="shared" si="7"/>
        <v>0</v>
      </c>
      <c r="AH30" s="193" t="str">
        <f t="shared" si="8"/>
        <v>0％</v>
      </c>
      <c r="AI30" s="177"/>
      <c r="AJ30" s="205"/>
      <c r="AK30" s="126"/>
      <c r="AL30" s="205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205"/>
      <c r="AC31" s="164">
        <f t="shared" si="5"/>
        <v>0</v>
      </c>
      <c r="AD31" s="172" t="str">
        <f t="shared" si="6"/>
        <v>0％</v>
      </c>
      <c r="AE31" s="177"/>
      <c r="AF31" s="205"/>
      <c r="AG31" s="164">
        <f t="shared" si="7"/>
        <v>0</v>
      </c>
      <c r="AH31" s="193" t="str">
        <f t="shared" si="8"/>
        <v>0％</v>
      </c>
      <c r="AI31" s="177"/>
      <c r="AJ31" s="205"/>
      <c r="AK31" s="126"/>
      <c r="AL31" s="205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205"/>
      <c r="AC32" s="164">
        <f t="shared" si="5"/>
        <v>0</v>
      </c>
      <c r="AD32" s="172" t="str">
        <f t="shared" si="6"/>
        <v>0％</v>
      </c>
      <c r="AE32" s="177"/>
      <c r="AF32" s="205"/>
      <c r="AG32" s="164">
        <f t="shared" si="7"/>
        <v>0</v>
      </c>
      <c r="AH32" s="193" t="str">
        <f t="shared" si="8"/>
        <v>0％</v>
      </c>
      <c r="AI32" s="177"/>
      <c r="AJ32" s="205"/>
      <c r="AK32" s="126"/>
      <c r="AL32" s="205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205"/>
      <c r="AC33" s="164">
        <f t="shared" si="5"/>
        <v>0</v>
      </c>
      <c r="AD33" s="172" t="str">
        <f t="shared" si="6"/>
        <v>0％</v>
      </c>
      <c r="AE33" s="177"/>
      <c r="AF33" s="205"/>
      <c r="AG33" s="164">
        <f t="shared" si="7"/>
        <v>0</v>
      </c>
      <c r="AH33" s="193" t="str">
        <f t="shared" si="8"/>
        <v>0％</v>
      </c>
      <c r="AI33" s="177"/>
      <c r="AJ33" s="205"/>
      <c r="AK33" s="126"/>
      <c r="AL33" s="205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205"/>
      <c r="AC34" s="164">
        <f t="shared" si="5"/>
        <v>0</v>
      </c>
      <c r="AD34" s="172" t="str">
        <f t="shared" si="6"/>
        <v>0％</v>
      </c>
      <c r="AE34" s="177"/>
      <c r="AF34" s="205"/>
      <c r="AG34" s="164">
        <f t="shared" si="7"/>
        <v>0</v>
      </c>
      <c r="AH34" s="193" t="str">
        <f t="shared" si="8"/>
        <v>0％</v>
      </c>
      <c r="AI34" s="177"/>
      <c r="AJ34" s="205"/>
      <c r="AK34" s="126"/>
      <c r="AL34" s="205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205"/>
      <c r="AC35" s="164">
        <f t="shared" si="5"/>
        <v>0</v>
      </c>
      <c r="AD35" s="172" t="str">
        <f t="shared" si="6"/>
        <v>0％</v>
      </c>
      <c r="AE35" s="177"/>
      <c r="AF35" s="205"/>
      <c r="AG35" s="164">
        <f t="shared" si="7"/>
        <v>0</v>
      </c>
      <c r="AH35" s="193" t="str">
        <f t="shared" si="8"/>
        <v>0％</v>
      </c>
      <c r="AI35" s="177"/>
      <c r="AJ35" s="205"/>
      <c r="AK35" s="126"/>
      <c r="AL35" s="205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205"/>
      <c r="AC36" s="164">
        <f t="shared" si="5"/>
        <v>0</v>
      </c>
      <c r="AD36" s="172" t="str">
        <f t="shared" si="6"/>
        <v>0％</v>
      </c>
      <c r="AE36" s="176"/>
      <c r="AF36" s="205"/>
      <c r="AG36" s="164">
        <f t="shared" si="7"/>
        <v>0</v>
      </c>
      <c r="AH36" s="193" t="str">
        <f t="shared" si="8"/>
        <v>0％</v>
      </c>
      <c r="AI36" s="176"/>
      <c r="AJ36" s="205"/>
      <c r="AK36" s="124"/>
      <c r="AL36" s="205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205"/>
      <c r="AC37" s="164">
        <f t="shared" si="5"/>
        <v>0</v>
      </c>
      <c r="AD37" s="172" t="str">
        <f t="shared" si="6"/>
        <v>0％</v>
      </c>
      <c r="AE37" s="176"/>
      <c r="AF37" s="205"/>
      <c r="AG37" s="164">
        <f t="shared" si="7"/>
        <v>0</v>
      </c>
      <c r="AH37" s="193" t="str">
        <f t="shared" si="8"/>
        <v>0％</v>
      </c>
      <c r="AI37" s="176"/>
      <c r="AJ37" s="205"/>
      <c r="AK37" s="124"/>
      <c r="AL37" s="205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205"/>
      <c r="AC38" s="164">
        <f t="shared" si="5"/>
        <v>0</v>
      </c>
      <c r="AD38" s="172" t="str">
        <f t="shared" si="6"/>
        <v>0％</v>
      </c>
      <c r="AE38" s="177"/>
      <c r="AF38" s="205"/>
      <c r="AG38" s="164">
        <f t="shared" si="7"/>
        <v>0</v>
      </c>
      <c r="AH38" s="193" t="str">
        <f t="shared" si="8"/>
        <v>0％</v>
      </c>
      <c r="AI38" s="177"/>
      <c r="AJ38" s="205"/>
      <c r="AK38" s="126"/>
      <c r="AL38" s="205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205"/>
      <c r="AC39" s="164">
        <f t="shared" si="5"/>
        <v>0</v>
      </c>
      <c r="AD39" s="172" t="str">
        <f t="shared" si="6"/>
        <v>0％</v>
      </c>
      <c r="AE39" s="177"/>
      <c r="AF39" s="205"/>
      <c r="AG39" s="164">
        <f t="shared" si="7"/>
        <v>0</v>
      </c>
      <c r="AH39" s="193" t="str">
        <f t="shared" si="8"/>
        <v>0％</v>
      </c>
      <c r="AI39" s="177"/>
      <c r="AJ39" s="205"/>
      <c r="AK39" s="126"/>
      <c r="AL39" s="205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205"/>
      <c r="AC40" s="164">
        <f t="shared" si="5"/>
        <v>0</v>
      </c>
      <c r="AD40" s="172" t="str">
        <f t="shared" si="6"/>
        <v>0％</v>
      </c>
      <c r="AE40" s="177"/>
      <c r="AF40" s="205"/>
      <c r="AG40" s="164">
        <f t="shared" si="7"/>
        <v>0</v>
      </c>
      <c r="AH40" s="193" t="str">
        <f t="shared" si="8"/>
        <v>0％</v>
      </c>
      <c r="AI40" s="177"/>
      <c r="AJ40" s="205"/>
      <c r="AK40" s="126"/>
      <c r="AL40" s="205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205"/>
      <c r="AC41" s="164">
        <f t="shared" si="5"/>
        <v>0</v>
      </c>
      <c r="AD41" s="172" t="str">
        <f t="shared" si="6"/>
        <v>0％</v>
      </c>
      <c r="AE41" s="177"/>
      <c r="AF41" s="205"/>
      <c r="AG41" s="164">
        <f t="shared" si="7"/>
        <v>0</v>
      </c>
      <c r="AH41" s="193" t="str">
        <f t="shared" si="8"/>
        <v>0％</v>
      </c>
      <c r="AI41" s="177"/>
      <c r="AJ41" s="205"/>
      <c r="AK41" s="126"/>
      <c r="AL41" s="205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205"/>
      <c r="AC42" s="164">
        <f t="shared" si="5"/>
        <v>0</v>
      </c>
      <c r="AD42" s="172" t="str">
        <f t="shared" si="6"/>
        <v>0％</v>
      </c>
      <c r="AE42" s="177"/>
      <c r="AF42" s="205"/>
      <c r="AG42" s="164">
        <f t="shared" si="7"/>
        <v>0</v>
      </c>
      <c r="AH42" s="193" t="str">
        <f t="shared" si="8"/>
        <v>0％</v>
      </c>
      <c r="AI42" s="177"/>
      <c r="AJ42" s="205"/>
      <c r="AK42" s="126"/>
      <c r="AL42" s="205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205"/>
      <c r="AC43" s="164">
        <f t="shared" si="5"/>
        <v>0</v>
      </c>
      <c r="AD43" s="172" t="str">
        <f t="shared" si="6"/>
        <v>0％</v>
      </c>
      <c r="AE43" s="177"/>
      <c r="AF43" s="205"/>
      <c r="AG43" s="164">
        <f t="shared" si="7"/>
        <v>0</v>
      </c>
      <c r="AH43" s="193" t="str">
        <f t="shared" si="8"/>
        <v>0％</v>
      </c>
      <c r="AI43" s="177"/>
      <c r="AJ43" s="205"/>
      <c r="AK43" s="126"/>
      <c r="AL43" s="205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205"/>
      <c r="AC44" s="164">
        <f t="shared" si="5"/>
        <v>0</v>
      </c>
      <c r="AD44" s="172" t="str">
        <f t="shared" si="6"/>
        <v>0％</v>
      </c>
      <c r="AE44" s="177"/>
      <c r="AF44" s="205"/>
      <c r="AG44" s="164">
        <f t="shared" si="7"/>
        <v>0</v>
      </c>
      <c r="AH44" s="193" t="str">
        <f t="shared" si="8"/>
        <v>0％</v>
      </c>
      <c r="AI44" s="177"/>
      <c r="AJ44" s="205"/>
      <c r="AK44" s="126"/>
      <c r="AL44" s="205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205"/>
      <c r="AC45" s="164">
        <f t="shared" si="5"/>
        <v>0</v>
      </c>
      <c r="AD45" s="172" t="str">
        <f t="shared" si="6"/>
        <v>0％</v>
      </c>
      <c r="AE45" s="177"/>
      <c r="AF45" s="205"/>
      <c r="AG45" s="164">
        <f t="shared" si="7"/>
        <v>0</v>
      </c>
      <c r="AH45" s="193" t="str">
        <f t="shared" si="8"/>
        <v>0％</v>
      </c>
      <c r="AI45" s="177"/>
      <c r="AJ45" s="205"/>
      <c r="AK45" s="126"/>
      <c r="AL45" s="205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9"/>
      <c r="N46" s="99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215"/>
      <c r="AC46" s="164">
        <f t="shared" si="5"/>
        <v>0</v>
      </c>
      <c r="AD46" s="172" t="str">
        <f t="shared" si="6"/>
        <v>0％</v>
      </c>
      <c r="AE46" s="177"/>
      <c r="AF46" s="215"/>
      <c r="AG46" s="164">
        <f t="shared" si="7"/>
        <v>0</v>
      </c>
      <c r="AH46" s="193" t="str">
        <f t="shared" si="8"/>
        <v>0％</v>
      </c>
      <c r="AI46" s="177"/>
      <c r="AJ46" s="215"/>
      <c r="AK46" s="126"/>
      <c r="AL46" s="21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9"/>
      <c r="N47" s="99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215"/>
      <c r="AC47" s="164">
        <f t="shared" si="5"/>
        <v>0</v>
      </c>
      <c r="AD47" s="172" t="str">
        <f t="shared" si="6"/>
        <v>0％</v>
      </c>
      <c r="AE47" s="177"/>
      <c r="AF47" s="215"/>
      <c r="AG47" s="164">
        <f t="shared" si="7"/>
        <v>0</v>
      </c>
      <c r="AH47" s="193" t="str">
        <f t="shared" si="8"/>
        <v>0％</v>
      </c>
      <c r="AI47" s="177"/>
      <c r="AJ47" s="215"/>
      <c r="AK47" s="126"/>
      <c r="AL47" s="21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9"/>
      <c r="N48" s="99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215"/>
      <c r="AC48" s="164">
        <f t="shared" si="5"/>
        <v>0</v>
      </c>
      <c r="AD48" s="172" t="str">
        <f t="shared" si="6"/>
        <v>0％</v>
      </c>
      <c r="AE48" s="177"/>
      <c r="AF48" s="215"/>
      <c r="AG48" s="164">
        <f t="shared" si="7"/>
        <v>0</v>
      </c>
      <c r="AH48" s="193" t="str">
        <f t="shared" si="8"/>
        <v>0％</v>
      </c>
      <c r="AI48" s="177"/>
      <c r="AJ48" s="215"/>
      <c r="AK48" s="126"/>
      <c r="AL48" s="21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9"/>
      <c r="N49" s="99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215"/>
      <c r="AC49" s="164">
        <f t="shared" si="5"/>
        <v>0</v>
      </c>
      <c r="AD49" s="172" t="str">
        <f t="shared" si="6"/>
        <v>0％</v>
      </c>
      <c r="AE49" s="177"/>
      <c r="AF49" s="215"/>
      <c r="AG49" s="164">
        <f t="shared" si="7"/>
        <v>0</v>
      </c>
      <c r="AH49" s="193" t="str">
        <f t="shared" si="8"/>
        <v>0％</v>
      </c>
      <c r="AI49" s="177"/>
      <c r="AJ49" s="215"/>
      <c r="AK49" s="126"/>
      <c r="AL49" s="21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9"/>
      <c r="N50" s="99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215"/>
      <c r="AC50" s="164">
        <f t="shared" si="5"/>
        <v>0</v>
      </c>
      <c r="AD50" s="172" t="str">
        <f t="shared" si="6"/>
        <v>0％</v>
      </c>
      <c r="AE50" s="177"/>
      <c r="AF50" s="215"/>
      <c r="AG50" s="164">
        <f t="shared" si="7"/>
        <v>0</v>
      </c>
      <c r="AH50" s="193" t="str">
        <f t="shared" si="8"/>
        <v>0％</v>
      </c>
      <c r="AI50" s="177"/>
      <c r="AJ50" s="215"/>
      <c r="AK50" s="126"/>
      <c r="AL50" s="21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215"/>
      <c r="AC51" s="165">
        <f t="shared" si="5"/>
        <v>0</v>
      </c>
      <c r="AD51" s="226" t="str">
        <f t="shared" si="6"/>
        <v>0％</v>
      </c>
      <c r="AE51" s="177"/>
      <c r="AF51" s="215"/>
      <c r="AG51" s="165">
        <f t="shared" si="7"/>
        <v>0</v>
      </c>
      <c r="AH51" s="227" t="str">
        <f t="shared" si="8"/>
        <v>0％</v>
      </c>
      <c r="AI51" s="177"/>
      <c r="AJ51" s="215"/>
      <c r="AK51" s="126"/>
      <c r="AL51" s="21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9"/>
      <c r="N52" s="479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91"/>
      <c r="AC52" s="484">
        <f t="shared" si="5"/>
        <v>0</v>
      </c>
      <c r="AD52" s="485" t="str">
        <f t="shared" si="6"/>
        <v>0％</v>
      </c>
      <c r="AE52" s="488"/>
      <c r="AF52" s="491"/>
      <c r="AG52" s="484">
        <f t="shared" si="7"/>
        <v>0</v>
      </c>
      <c r="AH52" s="499" t="str">
        <f t="shared" si="8"/>
        <v>0％</v>
      </c>
      <c r="AI52" s="488"/>
      <c r="AJ52" s="491"/>
      <c r="AK52" s="489"/>
      <c r="AL52" s="491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9"/>
      <c r="N53" s="99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215"/>
      <c r="AC53" s="164">
        <f t="shared" si="5"/>
        <v>0</v>
      </c>
      <c r="AD53" s="172" t="str">
        <f t="shared" si="6"/>
        <v>0％</v>
      </c>
      <c r="AE53" s="177"/>
      <c r="AF53" s="215"/>
      <c r="AG53" s="164">
        <f t="shared" si="7"/>
        <v>0</v>
      </c>
      <c r="AH53" s="193" t="str">
        <f t="shared" si="8"/>
        <v>0％</v>
      </c>
      <c r="AI53" s="177"/>
      <c r="AJ53" s="215"/>
      <c r="AK53" s="126"/>
      <c r="AL53" s="21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217"/>
      <c r="AC54" s="167">
        <f t="shared" si="5"/>
        <v>0</v>
      </c>
      <c r="AD54" s="230" t="str">
        <f t="shared" si="6"/>
        <v>0％</v>
      </c>
      <c r="AE54" s="179"/>
      <c r="AF54" s="217"/>
      <c r="AG54" s="167">
        <f t="shared" si="7"/>
        <v>0</v>
      </c>
      <c r="AH54" s="231" t="str">
        <f t="shared" si="8"/>
        <v>0％</v>
      </c>
      <c r="AI54" s="179"/>
      <c r="AJ54" s="217"/>
      <c r="AK54" s="129"/>
      <c r="AL54" s="217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216"/>
      <c r="AC55" s="166">
        <f t="shared" si="5"/>
        <v>0</v>
      </c>
      <c r="AD55" s="228" t="str">
        <f t="shared" si="6"/>
        <v>0％</v>
      </c>
      <c r="AE55" s="187"/>
      <c r="AF55" s="216"/>
      <c r="AG55" s="166">
        <f t="shared" si="7"/>
        <v>0</v>
      </c>
      <c r="AH55" s="229" t="str">
        <f t="shared" si="8"/>
        <v>0％</v>
      </c>
      <c r="AI55" s="187"/>
      <c r="AJ55" s="216"/>
      <c r="AK55" s="202"/>
      <c r="AL55" s="216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215"/>
      <c r="AC56" s="164">
        <f t="shared" si="5"/>
        <v>0</v>
      </c>
      <c r="AD56" s="172" t="str">
        <f t="shared" si="6"/>
        <v>0％</v>
      </c>
      <c r="AE56" s="177"/>
      <c r="AF56" s="215"/>
      <c r="AG56" s="164">
        <f t="shared" si="7"/>
        <v>0</v>
      </c>
      <c r="AH56" s="193" t="str">
        <f t="shared" si="8"/>
        <v>0％</v>
      </c>
      <c r="AI56" s="177"/>
      <c r="AJ56" s="215"/>
      <c r="AK56" s="126"/>
      <c r="AL56" s="21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205"/>
      <c r="AC57" s="164">
        <f t="shared" si="5"/>
        <v>0</v>
      </c>
      <c r="AD57" s="172" t="str">
        <f t="shared" si="6"/>
        <v>0％</v>
      </c>
      <c r="AE57" s="177"/>
      <c r="AF57" s="205"/>
      <c r="AG57" s="164">
        <f t="shared" si="7"/>
        <v>0</v>
      </c>
      <c r="AH57" s="193" t="str">
        <f t="shared" si="8"/>
        <v>0％</v>
      </c>
      <c r="AI57" s="177"/>
      <c r="AJ57" s="205"/>
      <c r="AK57" s="126"/>
      <c r="AL57" s="205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215"/>
      <c r="AC58" s="164">
        <f t="shared" si="5"/>
        <v>0</v>
      </c>
      <c r="AD58" s="172" t="str">
        <f t="shared" si="6"/>
        <v>0％</v>
      </c>
      <c r="AE58" s="177"/>
      <c r="AF58" s="215"/>
      <c r="AG58" s="164">
        <f t="shared" si="7"/>
        <v>0</v>
      </c>
      <c r="AH58" s="193" t="str">
        <f t="shared" si="8"/>
        <v>0％</v>
      </c>
      <c r="AI58" s="177"/>
      <c r="AJ58" s="215"/>
      <c r="AK58" s="126"/>
      <c r="AL58" s="21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70"/>
      <c r="AC59" s="466">
        <f t="shared" si="5"/>
        <v>0</v>
      </c>
      <c r="AD59" s="463" t="str">
        <f t="shared" si="6"/>
        <v>0％</v>
      </c>
      <c r="AE59" s="464"/>
      <c r="AF59" s="470"/>
      <c r="AG59" s="466">
        <f t="shared" si="7"/>
        <v>0</v>
      </c>
      <c r="AH59" s="467" t="str">
        <f t="shared" si="8"/>
        <v>0％</v>
      </c>
      <c r="AI59" s="464"/>
      <c r="AJ59" s="470"/>
      <c r="AK59" s="468"/>
      <c r="AL59" s="470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216"/>
      <c r="AC60" s="152"/>
      <c r="AD60" s="157"/>
      <c r="AE60" s="187"/>
      <c r="AF60" s="216"/>
      <c r="AG60" s="152"/>
      <c r="AH60" s="194"/>
      <c r="AI60" s="187"/>
      <c r="AJ60" s="216"/>
      <c r="AK60" s="202"/>
      <c r="AL60" s="216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215"/>
      <c r="AC61" s="153"/>
      <c r="AD61" s="158"/>
      <c r="AE61" s="177"/>
      <c r="AF61" s="215"/>
      <c r="AG61" s="153"/>
      <c r="AH61" s="195"/>
      <c r="AI61" s="177"/>
      <c r="AJ61" s="215"/>
      <c r="AK61" s="126"/>
      <c r="AL61" s="21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205"/>
      <c r="AC62" s="154"/>
      <c r="AD62" s="159"/>
      <c r="AE62" s="177"/>
      <c r="AF62" s="205"/>
      <c r="AG62" s="154"/>
      <c r="AH62" s="196"/>
      <c r="AI62" s="177"/>
      <c r="AJ62" s="205"/>
      <c r="AK62" s="126"/>
      <c r="AL62" s="205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215"/>
      <c r="AC63" s="153"/>
      <c r="AD63" s="158"/>
      <c r="AE63" s="177"/>
      <c r="AF63" s="215"/>
      <c r="AG63" s="153"/>
      <c r="AH63" s="195"/>
      <c r="AI63" s="177"/>
      <c r="AJ63" s="215"/>
      <c r="AK63" s="126"/>
      <c r="AL63" s="21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205"/>
      <c r="AC64" s="154"/>
      <c r="AD64" s="159"/>
      <c r="AE64" s="177"/>
      <c r="AF64" s="205"/>
      <c r="AG64" s="154"/>
      <c r="AH64" s="196"/>
      <c r="AI64" s="177"/>
      <c r="AJ64" s="205"/>
      <c r="AK64" s="126"/>
      <c r="AL64" s="205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215"/>
      <c r="AC65" s="153"/>
      <c r="AD65" s="158"/>
      <c r="AE65" s="177"/>
      <c r="AF65" s="215"/>
      <c r="AG65" s="153"/>
      <c r="AH65" s="195"/>
      <c r="AI65" s="177"/>
      <c r="AJ65" s="215"/>
      <c r="AK65" s="126"/>
      <c r="AL65" s="21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205"/>
      <c r="AC66" s="154"/>
      <c r="AD66" s="159"/>
      <c r="AE66" s="177"/>
      <c r="AF66" s="205"/>
      <c r="AG66" s="154"/>
      <c r="AH66" s="196"/>
      <c r="AI66" s="177"/>
      <c r="AJ66" s="205"/>
      <c r="AK66" s="126"/>
      <c r="AL66" s="205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215"/>
      <c r="AC67" s="153"/>
      <c r="AD67" s="158"/>
      <c r="AE67" s="177"/>
      <c r="AF67" s="215"/>
      <c r="AG67" s="153"/>
      <c r="AH67" s="195"/>
      <c r="AI67" s="177"/>
      <c r="AJ67" s="215"/>
      <c r="AK67" s="126"/>
      <c r="AL67" s="21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205"/>
      <c r="AC68" s="154"/>
      <c r="AD68" s="159"/>
      <c r="AE68" s="177"/>
      <c r="AF68" s="205"/>
      <c r="AG68" s="154"/>
      <c r="AH68" s="196"/>
      <c r="AI68" s="177"/>
      <c r="AJ68" s="205"/>
      <c r="AK68" s="126"/>
      <c r="AL68" s="205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215"/>
      <c r="AC69" s="153"/>
      <c r="AD69" s="158"/>
      <c r="AE69" s="177"/>
      <c r="AF69" s="215"/>
      <c r="AG69" s="153"/>
      <c r="AH69" s="195"/>
      <c r="AI69" s="177"/>
      <c r="AJ69" s="215"/>
      <c r="AK69" s="126"/>
      <c r="AL69" s="21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205"/>
      <c r="AC70" s="154"/>
      <c r="AD70" s="159"/>
      <c r="AE70" s="177"/>
      <c r="AF70" s="205"/>
      <c r="AG70" s="154"/>
      <c r="AH70" s="196"/>
      <c r="AI70" s="177"/>
      <c r="AJ70" s="205"/>
      <c r="AK70" s="126"/>
      <c r="AL70" s="205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215"/>
      <c r="AC71" s="153"/>
      <c r="AD71" s="158"/>
      <c r="AE71" s="177"/>
      <c r="AF71" s="215"/>
      <c r="AG71" s="153"/>
      <c r="AH71" s="195"/>
      <c r="AI71" s="177"/>
      <c r="AJ71" s="215"/>
      <c r="AK71" s="126"/>
      <c r="AL71" s="21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205"/>
      <c r="AC72" s="154"/>
      <c r="AD72" s="159"/>
      <c r="AE72" s="177"/>
      <c r="AF72" s="205"/>
      <c r="AG72" s="154"/>
      <c r="AH72" s="196"/>
      <c r="AI72" s="177"/>
      <c r="AJ72" s="205"/>
      <c r="AK72" s="126"/>
      <c r="AL72" s="205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215"/>
      <c r="AC73" s="153"/>
      <c r="AD73" s="158"/>
      <c r="AE73" s="177"/>
      <c r="AF73" s="215"/>
      <c r="AG73" s="153"/>
      <c r="AH73" s="195"/>
      <c r="AI73" s="177"/>
      <c r="AJ73" s="215"/>
      <c r="AK73" s="126"/>
      <c r="AL73" s="21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217"/>
      <c r="AC74" s="155"/>
      <c r="AD74" s="160"/>
      <c r="AE74" s="179"/>
      <c r="AF74" s="217"/>
      <c r="AG74" s="155"/>
      <c r="AH74" s="197"/>
      <c r="AI74" s="179"/>
      <c r="AJ74" s="217"/>
      <c r="AK74" s="129"/>
      <c r="AL74" s="217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218"/>
      <c r="AC75" s="156"/>
      <c r="AD75" s="161"/>
      <c r="AE75" s="180"/>
      <c r="AF75" s="218"/>
      <c r="AG75" s="156"/>
      <c r="AH75" s="198"/>
      <c r="AI75" s="180"/>
      <c r="AJ75" s="218"/>
      <c r="AK75" s="131"/>
      <c r="AL75" s="218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205"/>
      <c r="AC76" s="154"/>
      <c r="AD76" s="159"/>
      <c r="AE76" s="177"/>
      <c r="AF76" s="205"/>
      <c r="AG76" s="154"/>
      <c r="AH76" s="196"/>
      <c r="AI76" s="177"/>
      <c r="AJ76" s="205"/>
      <c r="AK76" s="126"/>
      <c r="AL76" s="205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215"/>
      <c r="AC77" s="153"/>
      <c r="AD77" s="158"/>
      <c r="AE77" s="177"/>
      <c r="AF77" s="215"/>
      <c r="AG77" s="153"/>
      <c r="AH77" s="195"/>
      <c r="AI77" s="177"/>
      <c r="AJ77" s="215"/>
      <c r="AK77" s="126"/>
      <c r="AL77" s="21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205"/>
      <c r="AC78" s="154"/>
      <c r="AD78" s="159"/>
      <c r="AE78" s="176"/>
      <c r="AF78" s="205"/>
      <c r="AG78" s="154"/>
      <c r="AH78" s="196"/>
      <c r="AI78" s="176"/>
      <c r="AJ78" s="205"/>
      <c r="AK78" s="124"/>
      <c r="AL78" s="205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LI7xMsicR59R7CjTeVJGb5CNQT6J3rPHrlQLli9mLG65e8lRdnv1yLtQB5JnAmXIYHoKpsJqQmzaI0TVuH+8lg==" saltValue="/FFxMSXGjCJRty7eb8TjLg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219" priority="209">
      <formula>XES7=3</formula>
    </cfRule>
    <cfRule type="expression" dxfId="218" priority="210">
      <formula>H7=3</formula>
    </cfRule>
    <cfRule type="expression" dxfId="217" priority="211">
      <formula>H7=4</formula>
    </cfRule>
    <cfRule type="expression" dxfId="216" priority="212">
      <formula>H7=5</formula>
    </cfRule>
  </conditionalFormatting>
  <conditionalFormatting sqref="D7:D78">
    <cfRule type="expression" dxfId="215" priority="11">
      <formula>MONTH(D7)=MONTH(TODAY())</formula>
    </cfRule>
    <cfRule type="timePeriod" dxfId="21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213" priority="13" operator="lessThanOrEqual">
      <formula>64</formula>
    </cfRule>
  </conditionalFormatting>
  <conditionalFormatting sqref="H7:H78">
    <cfRule type="cellIs" dxfId="212" priority="22" operator="greaterThan">
      <formula>2</formula>
    </cfRule>
  </conditionalFormatting>
  <conditionalFormatting sqref="I7:I78">
    <cfRule type="cellIs" dxfId="211" priority="15" operator="greaterThanOrEqual">
      <formula>2</formula>
    </cfRule>
  </conditionalFormatting>
  <conditionalFormatting sqref="L7:L78 O7:O78">
    <cfRule type="timePeriod" dxfId="210" priority="14" timePeriod="lastMonth">
      <formula>AND(MONTH(L7)=MONTH(EDATE(TODAY(),0-1)),YEAR(L7)=YEAR(EDATE(TODAY(),0-1)))</formula>
    </cfRule>
    <cfRule type="timePeriod" dxfId="209" priority="16" timePeriod="nextMonth">
      <formula>AND(MONTH(L7)=MONTH(EDATE(TODAY(),0+1)),YEAR(L7)=YEAR(EDATE(TODAY(),0+1)))</formula>
    </cfRule>
    <cfRule type="timePeriod" dxfId="208" priority="17" timePeriod="thisMonth">
      <formula>AND(MONTH(L7)=MONTH(TODAY()),YEAR(L7)=YEAR(TODAY()))</formula>
    </cfRule>
  </conditionalFormatting>
  <conditionalFormatting sqref="U7:U59">
    <cfRule type="cellIs" dxfId="207" priority="7" operator="equal">
      <formula>0</formula>
    </cfRule>
    <cfRule type="top10" dxfId="206" priority="8" rank="1"/>
  </conditionalFormatting>
  <conditionalFormatting sqref="Y7:Y59">
    <cfRule type="cellIs" dxfId="205" priority="5" operator="equal">
      <formula>0</formula>
    </cfRule>
    <cfRule type="top10" dxfId="204" priority="6" rank="1"/>
  </conditionalFormatting>
  <conditionalFormatting sqref="AC7:AC59">
    <cfRule type="cellIs" dxfId="203" priority="3" operator="equal">
      <formula>0</formula>
    </cfRule>
    <cfRule type="top10" dxfId="202" priority="4" rank="1"/>
  </conditionalFormatting>
  <conditionalFormatting sqref="AG7:AG59">
    <cfRule type="cellIs" dxfId="201" priority="1" operator="equal">
      <formula>0</formula>
    </cfRule>
    <cfRule type="top10" dxfId="200" priority="2" rank="1"/>
  </conditionalFormatting>
  <hyperlinks>
    <hyperlink ref="A4:C4" r:id="rId1" display="※解説記事はこちら" xr:uid="{1A70A7F6-36CA-4244-9CBA-C83958D6409E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15202BEE-4363-4E41-8E07-D27B00EBC0C0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D0E9F29E-A32C-4DD4-AB66-F5FB01528072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9A296C00-CD1B-4860-853E-36DB1BD7CBC5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FC89A1EA-DCDF-4206-B778-BD7CA49DBEBC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showErrorMessage="1" xr:uid="{51CFC823-94E8-483F-843C-B284A15AA70F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3910BA31-C540-46BD-8059-D1899F08EB8F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DB7B72EE-8B80-4BB0-AC06-8B624C251C59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DC36-F302-4CE1-82E0-20EB34BAF9E6}">
  <sheetPr codeName="Sheet7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316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COUNTIF('令和◯年6月 管理表'!$H$7:$H$51,"1")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COUNTIF('令和◯年6月 管理表'!$H$55:$H$58,1)</f>
        <v>0</v>
      </c>
      <c r="G5" s="150"/>
      <c r="H5" s="232"/>
      <c r="I5" s="528"/>
      <c r="J5" s="529"/>
    </row>
    <row r="6" spans="2:16" ht="22.05" customHeight="1">
      <c r="B6" s="68">
        <f>COUNTIF('令和◯年6月 管理表'!$H$7:$H$51,"2")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COUNTIF('令和◯年6月 管理表'!$H$55:$H$58,2)</f>
        <v>0</v>
      </c>
      <c r="H6" s="232"/>
      <c r="I6" s="528"/>
      <c r="J6" s="529"/>
    </row>
    <row r="7" spans="2:16" ht="22.05" customHeight="1">
      <c r="B7" s="278">
        <f>COUNTIF('令和◯年6月 管理表'!$H$7:$H$51,"3")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COUNTIF('令和◯年6月 管理表'!$H$55:$H$58,3)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COUNTIF('令和◯年6月 管理表'!$H$7:$H$51,"4")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COUNTIF('令和◯年6月 管理表'!$H$55:$H$58,4)</f>
        <v>0</v>
      </c>
      <c r="H8" s="232"/>
      <c r="I8" s="528"/>
      <c r="J8" s="529"/>
    </row>
    <row r="9" spans="2:16" ht="22.05" customHeight="1">
      <c r="B9" s="278">
        <f>COUNTIF('令和◯年6月 管理表'!$H$7:$H$51,"5")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COUNTIF('令和◯年6月 管理表'!$H$55:$H$58,5)</f>
        <v>0</v>
      </c>
      <c r="H9" s="232"/>
      <c r="I9" s="528"/>
      <c r="J9" s="529"/>
    </row>
    <row r="10" spans="2:16" ht="22.05" customHeight="1">
      <c r="B10" s="68">
        <f>COUNTIF('令和◯年6月 管理表'!$M$7:$N$54,ドロップダウンリスト一覧!D3)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COUNTIF('令和◯年6月 管理表'!$M$55:$N$59,ドロップダウンリスト一覧!D3)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COUNTIF('令和◯年6月 管理表'!$M$7:$N$54,ドロップダウンリスト一覧!D4)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COUNTIF('令和◯年6月 管理表'!$M$55:$N$59,ドロップダウンリスト一覧!D4)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COUNTIF('令和◯年6月 管理表'!$M$7:$N$54,ドロップダウンリスト一覧!D5)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COUNTIF('令和◯年6月 管理表'!$M$55:$N$59,ドロップダウンリスト一覧!D5)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COUNTIF('令和◯年6月 管理表'!$M$7:$N$54,ドロップダウンリスト一覧!D6)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COUNTIF('令和◯年6月 管理表'!$M$55:$N$59,ドロップダウンリスト一覧!D6)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COUNTIF('令和◯年6月 管理表'!$M$7:$N$54,ドロップダウンリスト一覧!D7)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COUNTIF('令和◯年6月 管理表'!$M$55:$N$59,ドロップダウンリスト一覧!D7)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COUNTIF('令和◯年6月 管理表'!$M$7:$N$54,ドロップダウンリスト一覧!D8)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COUNTIF('令和◯年6月 管理表'!$M$55:$N$59,ドロップダウンリスト一覧!D8)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COUNTIF('令和◯年6月 管理表'!$M$7:$N$54,ドロップダウンリスト一覧!D9)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COUNTIF('令和◯年6月 管理表'!$M$55:$N$59,ドロップダウンリスト一覧!D9)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COUNTIF('令和◯年6月 管理表'!$M$7:$N$54,ドロップダウンリスト一覧!D10)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COUNTIF('令和◯年6月 管理表'!$M$55:$N$59,ドロップダウンリスト一覧!D10)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COUNTIF('令和◯年6月 管理表'!$M$7:$N$54,ドロップダウンリスト一覧!D11)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COUNTIF('令和◯年6月 管理表'!$M$55:$N$59,ドロップダウンリスト一覧!D11)</f>
        <v>0</v>
      </c>
      <c r="J18" s="501"/>
    </row>
    <row r="19" spans="2:10" ht="22.05" customHeight="1">
      <c r="B19" s="278">
        <f>COUNTIF('令和◯年6月 管理表'!$M$7:$N$54,ドロップダウンリスト一覧!D12)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COUNTIF('令和◯年6月 管理表'!$M$55:$N$59,ドロップダウンリスト一覧!D12)</f>
        <v>0</v>
      </c>
    </row>
    <row r="20" spans="2:10" ht="22.05" customHeight="1">
      <c r="B20" s="68">
        <f>COUNTIF('令和◯年6月 管理表'!$M$7:$N$54,ドロップダウンリスト一覧!D13)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COUNTIF('令和◯年6月 管理表'!$M$55:$N$59,ドロップダウンリスト一覧!D13)</f>
        <v>0</v>
      </c>
    </row>
    <row r="21" spans="2:10" ht="22.05" customHeight="1">
      <c r="B21" s="328">
        <f>COUNTIF('令和◯年6月 管理表'!$H$52:$H$54, "1") + COUNTIF('令和◯年6月 管理表'!$H$52:$H$54,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COUNTIF('令和◯年6月 管理表'!$H$59, "1") + COUNTIF('令和◯年6月 管理表'!$H$59, "2")</f>
        <v>0</v>
      </c>
    </row>
    <row r="22" spans="2:10" ht="22.05" customHeight="1">
      <c r="B22" s="523">
        <f>COUNTIF('令和◯年6月 管理表'!$H$52:$H$54, "3") + COUNTIF('令和◯年6月 管理表'!$H$52:$H$54, "4") + COUNTIF('令和◯年6月 管理表'!$H$52:$H$54,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COUNTIF('令和◯年6月 管理表'!$H$59, "3") + COUNTIF('令和◯年6月 管理表'!$H$59, "4") + COUNTIF('令和◯年6月 管理表'!$H$59,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COUNTIF('令和◯年6月 管理表'!$H$60:$H$74,"事業対象者")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COUNTIF('令和◯年6月 管理表'!$H$75:$H$78,ドロップダウンリスト一覧!A3)</f>
        <v>0</v>
      </c>
    </row>
    <row r="27" spans="2:10" ht="22.05" customHeight="1">
      <c r="B27" s="64">
        <f>COUNTIF('令和◯年6月 管理表'!$H$60:$H$74,"１")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COUNTIF('令和◯年6月 管理表'!$H$75:$H$78,ドロップダウンリスト一覧!A4)</f>
        <v>0</v>
      </c>
    </row>
    <row r="28" spans="2:10" ht="22.05" customHeight="1">
      <c r="B28" s="74">
        <f>COUNTIF('令和◯年6月 管理表'!$H$60:$H$74,"2")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COUNTIF('令和◯年6月 管理表'!$H$75:$H$78,ドロップダウンリスト一覧!A5)</f>
        <v>0</v>
      </c>
    </row>
    <row r="29" spans="2:10" ht="22.05" customHeight="1">
      <c r="B29" s="64">
        <f>COUNTIF('令和◯年6月 管理表'!$M$60:$N$74,ドロップダウンリスト一覧!E3)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COUNTIF('令和◯年6月 管理表'!$M$75:$M$78,ドロップダウンリスト一覧!E3)</f>
        <v>0</v>
      </c>
    </row>
    <row r="30" spans="2:10" ht="22.05" customHeight="1">
      <c r="B30" s="74">
        <f>COUNTIF('令和◯年6月 管理表'!$M$60:$N$74,ドロップダウンリスト一覧!E4)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COUNTIF('令和◯年6月 管理表'!$M$75:$N$78,ドロップダウンリスト一覧!E4)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SUM(C40,C32:C33)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Xj3RjbZWXTaV6ymX5kzaEOF4epvulJAC/P0uFVYMAqd95VutMFpsPdRLAoPcxUYicxLdG9CzkZ+Lex/rtvy0LA==" saltValue="x+2e/OyZG+F8wvqoIpuBWQ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FE15-2866-4330-B634-8D1800E03E15}">
  <sheetPr codeName="Sheet8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317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26"/>
      <c r="AL7" s="123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26"/>
      <c r="AL8" s="123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26"/>
      <c r="AL9" s="123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26"/>
      <c r="AL10" s="123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26"/>
      <c r="AL11" s="123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26"/>
      <c r="AL12" s="123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26"/>
      <c r="AL13" s="123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24"/>
      <c r="AL14" s="123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26"/>
      <c r="AL15" s="123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24"/>
      <c r="AL16" s="123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26"/>
      <c r="AL17" s="123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26"/>
      <c r="AL18" s="123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26"/>
      <c r="AL19" s="123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26"/>
      <c r="AL20" s="123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26"/>
      <c r="AL21" s="123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26"/>
      <c r="AL22" s="123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24"/>
      <c r="AL23" s="123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24"/>
      <c r="AL24" s="123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26"/>
      <c r="AL25" s="123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26"/>
      <c r="AL26" s="123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26"/>
      <c r="AL27" s="123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26"/>
      <c r="AL28" s="123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26"/>
      <c r="AL29" s="123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26"/>
      <c r="AL30" s="123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26"/>
      <c r="AL31" s="123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26"/>
      <c r="AL32" s="123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26"/>
      <c r="AL33" s="123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26"/>
      <c r="AL34" s="123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26"/>
      <c r="AL35" s="123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24"/>
      <c r="AL36" s="123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24"/>
      <c r="AL37" s="123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26"/>
      <c r="AL38" s="123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26"/>
      <c r="AL39" s="123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26"/>
      <c r="AL40" s="123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26"/>
      <c r="AL41" s="123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26"/>
      <c r="AL42" s="123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26"/>
      <c r="AL43" s="123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26"/>
      <c r="AL44" s="123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26"/>
      <c r="AL45" s="123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26"/>
      <c r="AL46" s="12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26"/>
      <c r="AL47" s="12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26"/>
      <c r="AL48" s="12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26"/>
      <c r="AL49" s="12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26"/>
      <c r="AL50" s="12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26"/>
      <c r="AL51" s="12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9"/>
      <c r="AL52" s="483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26"/>
      <c r="AL53" s="12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29"/>
      <c r="AL54" s="128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202"/>
      <c r="AL55" s="127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26"/>
      <c r="AL56" s="12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26"/>
      <c r="AL57" s="123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26"/>
      <c r="AL58" s="12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8"/>
      <c r="AL59" s="461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202"/>
      <c r="AL60" s="127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26"/>
      <c r="AL61" s="12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26"/>
      <c r="AL62" s="123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26"/>
      <c r="AL63" s="12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26"/>
      <c r="AL64" s="123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26"/>
      <c r="AL65" s="12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26"/>
      <c r="AL66" s="123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26"/>
      <c r="AL67" s="12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26"/>
      <c r="AL68" s="123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26"/>
      <c r="AL69" s="12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26"/>
      <c r="AL70" s="123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26"/>
      <c r="AL71" s="12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26"/>
      <c r="AL72" s="123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26"/>
      <c r="AL73" s="12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29"/>
      <c r="AL74" s="128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31"/>
      <c r="AL75" s="130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26"/>
      <c r="AL76" s="123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26"/>
      <c r="AL77" s="12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24"/>
      <c r="AL78" s="123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VzrVR+MyfSMyeFKveF09kpSB9oL5krAM9umKYUFciCo69mZthq1bI4vbNDYZHrv8Z5rVG6KJchlityIA1MG6BA==" saltValue="Qz+Vof4o2OxfPQASV2MAHg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199" priority="205">
      <formula>XES7=3</formula>
    </cfRule>
    <cfRule type="expression" dxfId="198" priority="206">
      <formula>H7=3</formula>
    </cfRule>
    <cfRule type="expression" dxfId="197" priority="207">
      <formula>H7=4</formula>
    </cfRule>
    <cfRule type="expression" dxfId="196" priority="208">
      <formula>H7=5</formula>
    </cfRule>
  </conditionalFormatting>
  <conditionalFormatting sqref="D7:D78">
    <cfRule type="expression" dxfId="195" priority="11">
      <formula>MONTH(D7)=MONTH(TODAY())</formula>
    </cfRule>
    <cfRule type="timePeriod" dxfId="19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193" priority="13" operator="lessThanOrEqual">
      <formula>64</formula>
    </cfRule>
  </conditionalFormatting>
  <conditionalFormatting sqref="H7:H78">
    <cfRule type="cellIs" dxfId="192" priority="22" operator="greaterThan">
      <formula>2</formula>
    </cfRule>
  </conditionalFormatting>
  <conditionalFormatting sqref="I7:I78">
    <cfRule type="cellIs" dxfId="191" priority="15" operator="greaterThanOrEqual">
      <formula>2</formula>
    </cfRule>
  </conditionalFormatting>
  <conditionalFormatting sqref="L7:L78 O7:O78">
    <cfRule type="timePeriod" dxfId="190" priority="14" timePeriod="lastMonth">
      <formula>AND(MONTH(L7)=MONTH(EDATE(TODAY(),0-1)),YEAR(L7)=YEAR(EDATE(TODAY(),0-1)))</formula>
    </cfRule>
    <cfRule type="timePeriod" dxfId="189" priority="16" timePeriod="nextMonth">
      <formula>AND(MONTH(L7)=MONTH(EDATE(TODAY(),0+1)),YEAR(L7)=YEAR(EDATE(TODAY(),0+1)))</formula>
    </cfRule>
    <cfRule type="timePeriod" dxfId="188" priority="17" timePeriod="thisMonth">
      <formula>AND(MONTH(L7)=MONTH(TODAY()),YEAR(L7)=YEAR(TODAY()))</formula>
    </cfRule>
  </conditionalFormatting>
  <conditionalFormatting sqref="U7:U59">
    <cfRule type="cellIs" dxfId="187" priority="7" operator="equal">
      <formula>0</formula>
    </cfRule>
    <cfRule type="top10" dxfId="186" priority="8" rank="1"/>
  </conditionalFormatting>
  <conditionalFormatting sqref="Y7:Y59">
    <cfRule type="cellIs" dxfId="185" priority="5" operator="equal">
      <formula>0</formula>
    </cfRule>
    <cfRule type="top10" dxfId="184" priority="6" rank="1"/>
  </conditionalFormatting>
  <conditionalFormatting sqref="AC7:AC59">
    <cfRule type="cellIs" dxfId="183" priority="3" operator="equal">
      <formula>0</formula>
    </cfRule>
    <cfRule type="top10" dxfId="182" priority="4" rank="1"/>
  </conditionalFormatting>
  <conditionalFormatting sqref="AG7:AG59">
    <cfRule type="cellIs" dxfId="181" priority="1" operator="equal">
      <formula>0</formula>
    </cfRule>
    <cfRule type="top10" dxfId="180" priority="2" rank="1"/>
  </conditionalFormatting>
  <hyperlinks>
    <hyperlink ref="A4:C4" r:id="rId1" display="※解説記事はこちら" xr:uid="{B397174B-DDB9-41D8-97F2-F88BCE46936E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1C502BF-77A3-4213-AAA2-AE6648F7B792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0661E7C2-1E87-4F9D-A154-DB950F21A0CE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FA91DC63-8A58-4354-8A72-D6DA4E54B4ED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xr:uid="{83DA62AA-C543-4BF7-BAA1-1DA73FEC1DA1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0815874F-D7E9-4CA4-9046-74CA5F4FB3A6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EBD21CC9-FCC3-40AD-9760-238E69C22AAF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5DBD6156-DD2E-4806-A40D-CA6928386589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BA44-9411-40A9-9863-8069811E877B}">
  <sheetPr codeName="Sheet9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319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COUNTIF('令和◯年7月 管理表'!$H$7:$H$51,"1")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COUNTIF('令和◯年7月 管理表'!$H$55:$H$58,1)</f>
        <v>0</v>
      </c>
      <c r="G5" s="150"/>
      <c r="H5" s="232"/>
      <c r="I5" s="528"/>
      <c r="J5" s="529"/>
    </row>
    <row r="6" spans="2:16" ht="22.05" customHeight="1">
      <c r="B6" s="64">
        <f>COUNTIF('令和◯年7月 管理表'!$H$7:$H$51,"2")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4">
        <f>COUNTIF('令和◯年7月 管理表'!$H$55:$H$58,2)</f>
        <v>0</v>
      </c>
      <c r="H6" s="232"/>
      <c r="I6" s="528"/>
      <c r="J6" s="529"/>
    </row>
    <row r="7" spans="2:16" ht="22.05" customHeight="1">
      <c r="B7" s="278">
        <f>COUNTIF('令和◯年7月 管理表'!$H$7:$H$51,"3")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COUNTIF('令和◯年7月 管理表'!$H$55:$H$58,3)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4">
        <f>COUNTIF('令和◯年7月 管理表'!$H$7:$H$51,"4")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4">
        <f>COUNTIF('令和◯年7月 管理表'!$H$55:$H$58,4)</f>
        <v>0</v>
      </c>
      <c r="H8" s="232"/>
      <c r="I8" s="528"/>
      <c r="J8" s="529"/>
    </row>
    <row r="9" spans="2:16" ht="22.05" customHeight="1">
      <c r="B9" s="278">
        <f>COUNTIF('令和◯年7月 管理表'!$H$7:$H$51,"5")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COUNTIF('令和◯年7月 管理表'!$H$55:$H$58,5)</f>
        <v>0</v>
      </c>
      <c r="H9" s="232"/>
      <c r="I9" s="528"/>
      <c r="J9" s="529"/>
    </row>
    <row r="10" spans="2:16" ht="22.05" customHeight="1">
      <c r="B10" s="68">
        <f>COUNTIF('令和◯年7月 管理表'!$M$7:$N$54,ドロップダウンリスト一覧!D3)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COUNTIF('令和◯年7月 管理表'!$M$55:$N$59,ドロップダウンリスト一覧!D3)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COUNTIF('令和◯年7月 管理表'!$M$7:$N$54,ドロップダウンリスト一覧!D4)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COUNTIF('令和◯年7月 管理表'!$M$55:$N$59,ドロップダウンリスト一覧!D4)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COUNTIF('令和◯年7月 管理表'!$M$7:$N$54,ドロップダウンリスト一覧!D5)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COUNTIF('令和◯年7月 管理表'!$M$55:$N$59,ドロップダウンリスト一覧!D5)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COUNTIF('令和◯年7月 管理表'!$M$7:$N$54,ドロップダウンリスト一覧!D6)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COUNTIF('令和◯年7月 管理表'!$M$55:$N$59,ドロップダウンリスト一覧!D6)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COUNTIF('令和◯年7月 管理表'!$M$7:$N$54,ドロップダウンリスト一覧!D7)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COUNTIF('令和◯年7月 管理表'!$M$55:$N$59,ドロップダウンリスト一覧!D7)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COUNTIF('令和◯年7月 管理表'!$M$7:$N$54,ドロップダウンリスト一覧!D8)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COUNTIF('令和◯年7月 管理表'!$M$55:$N$59,ドロップダウンリスト一覧!D8)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COUNTIF('令和◯年7月 管理表'!$M$7:$N$54,ドロップダウンリスト一覧!D9)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COUNTIF('令和◯年7月 管理表'!$M$55:$N$59,ドロップダウンリスト一覧!D9)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COUNTIF('令和◯年7月 管理表'!$M$7:$N$54,ドロップダウンリスト一覧!D10)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COUNTIF('令和◯年7月 管理表'!$M$55:$N$59,ドロップダウンリスト一覧!D10)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COUNTIF('令和◯年7月 管理表'!$M$7:$N$54,ドロップダウンリスト一覧!D11)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COUNTIF('令和◯年7月 管理表'!$M$55:$N$59,ドロップダウンリスト一覧!D11)</f>
        <v>0</v>
      </c>
      <c r="J18" s="11"/>
    </row>
    <row r="19" spans="2:10" ht="22.05" customHeight="1">
      <c r="B19" s="278">
        <f>COUNTIF('令和◯年7月 管理表'!$M$7:$N$54,ドロップダウンリスト一覧!D12)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COUNTIF('令和◯年7月 管理表'!$M$55:$N$59,ドロップダウンリスト一覧!D12)</f>
        <v>0</v>
      </c>
    </row>
    <row r="20" spans="2:10" ht="22.05" customHeight="1">
      <c r="B20" s="68">
        <f>COUNTIF('令和◯年7月 管理表'!$M$7:$N$54,ドロップダウンリスト一覧!D13)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COUNTIF('令和◯年7月 管理表'!$M$55:$N$59,ドロップダウンリスト一覧!D13)</f>
        <v>0</v>
      </c>
    </row>
    <row r="21" spans="2:10" ht="22.05" customHeight="1">
      <c r="B21" s="328">
        <f>COUNTIF('令和◯年7月 管理表'!$H$52:$H$54, "1") + COUNTIF('令和◯年7月 管理表'!$H$52:$H$54,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COUNTIF('令和◯年7月 管理表'!$H$59, "1") + COUNTIF('令和◯年7月 管理表'!$H$59, "2")</f>
        <v>0</v>
      </c>
    </row>
    <row r="22" spans="2:10" ht="22.05" customHeight="1">
      <c r="B22" s="524">
        <f>COUNTIF('令和◯年7月 管理表'!$H$52:$H$54, "3") + COUNTIF('令和◯年7月 管理表'!$H$52:$H$54, "4") + COUNTIF('令和◯年7月 管理表'!$H$52:$H$54,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4">
        <f>COUNTIF('令和◯年7月 管理表'!$H$59, "3") + COUNTIF('令和◯年7月 管理表'!$H$59, "4") + COUNTIF('令和◯年7月 管理表'!$H$59,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COUNTIF('令和◯年7月 管理表'!$H$60:$H$74,"事業対象者")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COUNTIF('令和◯年7月 管理表'!$H$75:$H$78,ドロップダウンリスト一覧!A3)</f>
        <v>0</v>
      </c>
    </row>
    <row r="27" spans="2:10" ht="22.05" customHeight="1">
      <c r="B27" s="64">
        <f>COUNTIF('令和◯年7月 管理表'!$H$60:$H$74,"１")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COUNTIF('令和◯年7月 管理表'!$H$75:$H$78,ドロップダウンリスト一覧!A4)</f>
        <v>0</v>
      </c>
    </row>
    <row r="28" spans="2:10" ht="22.05" customHeight="1">
      <c r="B28" s="74">
        <f>COUNTIF('令和◯年7月 管理表'!$H$60:$H$74,"2")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COUNTIF('令和◯年7月 管理表'!$H$75:$H$78,ドロップダウンリスト一覧!A5)</f>
        <v>0</v>
      </c>
    </row>
    <row r="29" spans="2:10" ht="22.05" customHeight="1">
      <c r="B29" s="64">
        <f>COUNTIF('令和◯年7月 管理表'!$M$60:$N$74,ドロップダウンリスト一覧!E3)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COUNTIF('令和◯年7月 管理表'!$M$75:$N$78,ドロップダウンリスト一覧!E3)</f>
        <v>0</v>
      </c>
    </row>
    <row r="30" spans="2:10" ht="22.05" customHeight="1">
      <c r="B30" s="74">
        <f>COUNTIF('令和◯年7月 管理表'!$M$60:$N$74,ドロップダウンリスト一覧!E4)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COUNTIF('令和◯年7月 管理表'!$M$75:$N$78,ドロップダウンリスト一覧!E4)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2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ZAr34Td/kiKiFpzRaWgYSN1LkBnYntZ82mxbl0fP/EtxOvJ+o88acmZ1O9ejMwaGalBy2CF4iAG8OXHbi6AC0w==" saltValue="wIIu0sRTtFdC44K7SUgAAg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5EF5-639F-49C8-9A97-126C4F485465}">
  <sheetPr codeName="Sheet10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318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26"/>
      <c r="AL7" s="123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26"/>
      <c r="AL8" s="123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26"/>
      <c r="AL9" s="123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26"/>
      <c r="AL10" s="123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26"/>
      <c r="AL11" s="123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26"/>
      <c r="AL12" s="123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26"/>
      <c r="AL13" s="123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24"/>
      <c r="AL14" s="123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26"/>
      <c r="AL15" s="123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24"/>
      <c r="AL16" s="123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26"/>
      <c r="AL17" s="123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26"/>
      <c r="AL18" s="123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26"/>
      <c r="AL19" s="123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26"/>
      <c r="AL20" s="123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26"/>
      <c r="AL21" s="123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26"/>
      <c r="AL22" s="123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24"/>
      <c r="AL23" s="123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24"/>
      <c r="AL24" s="123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26"/>
      <c r="AL25" s="123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26"/>
      <c r="AL26" s="123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26"/>
      <c r="AL27" s="123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26"/>
      <c r="AL28" s="123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26"/>
      <c r="AL29" s="123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26"/>
      <c r="AL30" s="123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26"/>
      <c r="AL31" s="123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26"/>
      <c r="AL32" s="123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26"/>
      <c r="AL33" s="123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26"/>
      <c r="AL34" s="123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26"/>
      <c r="AL35" s="123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24"/>
      <c r="AL36" s="123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24"/>
      <c r="AL37" s="123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26"/>
      <c r="AL38" s="123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26"/>
      <c r="AL39" s="123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26"/>
      <c r="AL40" s="123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26"/>
      <c r="AL41" s="123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26"/>
      <c r="AL42" s="123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26"/>
      <c r="AL43" s="123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26"/>
      <c r="AL44" s="123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26"/>
      <c r="AL45" s="123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26"/>
      <c r="AL46" s="12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26"/>
      <c r="AL47" s="12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26"/>
      <c r="AL48" s="12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26"/>
      <c r="AL49" s="12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26"/>
      <c r="AL50" s="12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26"/>
      <c r="AL51" s="12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9"/>
      <c r="AL52" s="483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26"/>
      <c r="AL53" s="12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29"/>
      <c r="AL54" s="128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202"/>
      <c r="AL55" s="127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26"/>
      <c r="AL56" s="12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26"/>
      <c r="AL57" s="123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26"/>
      <c r="AL58" s="12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8"/>
      <c r="AL59" s="461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202"/>
      <c r="AL60" s="127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26"/>
      <c r="AL61" s="12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26"/>
      <c r="AL62" s="123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26"/>
      <c r="AL63" s="12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26"/>
      <c r="AL64" s="123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26"/>
      <c r="AL65" s="12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26"/>
      <c r="AL66" s="123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26"/>
      <c r="AL67" s="12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26"/>
      <c r="AL68" s="123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26"/>
      <c r="AL69" s="12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26"/>
      <c r="AL70" s="123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26"/>
      <c r="AL71" s="12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26"/>
      <c r="AL72" s="123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26"/>
      <c r="AL73" s="12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29"/>
      <c r="AL74" s="128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31"/>
      <c r="AL75" s="130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26"/>
      <c r="AL76" s="123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26"/>
      <c r="AL77" s="12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24"/>
      <c r="AL78" s="123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FCJq3co97GRETTa89hKJya5KZUr3djVDfYBpBTsbii+HyvRGt949BXCIMugrpdfP07o4LRvPmqMj5yYwSHcA4Q==" saltValue="TDvAIWia68y7pG7scaQajw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179" priority="201">
      <formula>XES7=3</formula>
    </cfRule>
    <cfRule type="expression" dxfId="178" priority="202">
      <formula>H7=3</formula>
    </cfRule>
    <cfRule type="expression" dxfId="177" priority="203">
      <formula>H7=4</formula>
    </cfRule>
    <cfRule type="expression" dxfId="176" priority="204">
      <formula>H7=5</formula>
    </cfRule>
  </conditionalFormatting>
  <conditionalFormatting sqref="D7:D78">
    <cfRule type="expression" dxfId="175" priority="11">
      <formula>MONTH(D7)=MONTH(TODAY())</formula>
    </cfRule>
    <cfRule type="timePeriod" dxfId="17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173" priority="13" operator="lessThanOrEqual">
      <formula>64</formula>
    </cfRule>
  </conditionalFormatting>
  <conditionalFormatting sqref="H7:H78">
    <cfRule type="cellIs" dxfId="172" priority="22" operator="greaterThan">
      <formula>2</formula>
    </cfRule>
  </conditionalFormatting>
  <conditionalFormatting sqref="I7:I78">
    <cfRule type="cellIs" dxfId="171" priority="15" operator="greaterThanOrEqual">
      <formula>2</formula>
    </cfRule>
  </conditionalFormatting>
  <conditionalFormatting sqref="L7:L78 O7:O78">
    <cfRule type="timePeriod" dxfId="170" priority="14" timePeriod="lastMonth">
      <formula>AND(MONTH(L7)=MONTH(EDATE(TODAY(),0-1)),YEAR(L7)=YEAR(EDATE(TODAY(),0-1)))</formula>
    </cfRule>
    <cfRule type="timePeriod" dxfId="169" priority="16" timePeriod="nextMonth">
      <formula>AND(MONTH(L7)=MONTH(EDATE(TODAY(),0+1)),YEAR(L7)=YEAR(EDATE(TODAY(),0+1)))</formula>
    </cfRule>
    <cfRule type="timePeriod" dxfId="168" priority="17" timePeriod="thisMonth">
      <formula>AND(MONTH(L7)=MONTH(TODAY()),YEAR(L7)=YEAR(TODAY()))</formula>
    </cfRule>
  </conditionalFormatting>
  <conditionalFormatting sqref="U7:U59">
    <cfRule type="cellIs" dxfId="167" priority="7" operator="equal">
      <formula>0</formula>
    </cfRule>
    <cfRule type="top10" dxfId="166" priority="8" rank="1"/>
  </conditionalFormatting>
  <conditionalFormatting sqref="Y7:Y59">
    <cfRule type="cellIs" dxfId="165" priority="5" operator="equal">
      <formula>0</formula>
    </cfRule>
    <cfRule type="top10" dxfId="164" priority="6" rank="1"/>
  </conditionalFormatting>
  <conditionalFormatting sqref="AC7:AC59">
    <cfRule type="cellIs" dxfId="163" priority="3" operator="equal">
      <formula>0</formula>
    </cfRule>
    <cfRule type="top10" dxfId="162" priority="4" rank="1"/>
  </conditionalFormatting>
  <conditionalFormatting sqref="AG7:AG59">
    <cfRule type="cellIs" dxfId="161" priority="1" operator="equal">
      <formula>0</formula>
    </cfRule>
    <cfRule type="top10" dxfId="160" priority="2" rank="1"/>
  </conditionalFormatting>
  <hyperlinks>
    <hyperlink ref="A4:C4" r:id="rId1" display="※解説記事はこちら" xr:uid="{DFFE5642-04E1-4C33-9FDE-A5A46FD7F7A4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495D0DD3-D3F8-49EE-9845-F1B4BF24BA71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D5FE4591-C018-43E1-B069-749E41E38FD5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2253378A-15A2-4BB1-94E1-E5BD1BD18B42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F5F448E5-EDA9-415C-878E-D3960989D3A3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showErrorMessage="1" xr:uid="{428B8C38-71C8-4398-A321-52F2E7B27136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D5C6B46A-2BC6-4E95-9CE6-46FFB3E977C6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6E6BE2ED-29FD-48E9-A705-81031F7B6ECB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F41-B3EC-4CD8-9D9C-5E0D98F7C16E}">
  <sheetPr codeName="Sheet11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320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COUNTIF('令和◯年8月 管理表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COUNTIF('令和◯年8月 管理表 '!$H$55:$H$58,1)</f>
        <v>0</v>
      </c>
      <c r="G5" s="150"/>
      <c r="H5" s="232"/>
      <c r="I5" s="528"/>
      <c r="J5" s="529"/>
    </row>
    <row r="6" spans="2:16" ht="22.05" customHeight="1">
      <c r="B6" s="68">
        <f>COUNTIF('令和◯年8月 管理表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COUNTIF('令和◯年8月 管理表 '!$H$55:$H$58,2)</f>
        <v>0</v>
      </c>
      <c r="H6" s="232"/>
      <c r="I6" s="528"/>
      <c r="J6" s="529"/>
    </row>
    <row r="7" spans="2:16" ht="22.05" customHeight="1">
      <c r="B7" s="278">
        <f>COUNTIF('令和◯年8月 管理表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COUNTIF('令和◯年8月 管理表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COUNTIF('令和◯年8月 管理表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COUNTIF('令和◯年8月 管理表 '!$H$55:$H$58,4)</f>
        <v>0</v>
      </c>
      <c r="H8" s="232"/>
      <c r="I8" s="528"/>
      <c r="J8" s="529"/>
    </row>
    <row r="9" spans="2:16" ht="22.05" customHeight="1">
      <c r="B9" s="278">
        <f>COUNTIF('令和◯年8月 管理表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COUNTIF('令和◯年8月 管理表 '!$H$55:$H$58,5)</f>
        <v>0</v>
      </c>
      <c r="H9" s="232"/>
      <c r="I9" s="528"/>
      <c r="J9" s="529"/>
    </row>
    <row r="10" spans="2:16" ht="22.05" customHeight="1">
      <c r="B10" s="68">
        <f>COUNTIF('令和◯年8月 管理表 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COUNTIF('令和◯年8月 管理表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COUNTIF('令和◯年8月 管理表 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COUNTIF('令和◯年8月 管理表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COUNTIF('令和◯年8月 管理表 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COUNTIF('令和◯年8月 管理表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COUNTIF('令和◯年8月 管理表 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COUNTIF('令和◯年8月 管理表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COUNTIF('令和◯年8月 管理表 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COUNTIF('令和◯年8月 管理表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COUNTIF('令和◯年8月 管理表 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COUNTIF('令和◯年8月 管理表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COUNTIF('令和◯年8月 管理表 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COUNTIF('令和◯年8月 管理表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COUNTIF('令和◯年8月 管理表 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COUNTIF('令和◯年8月 管理表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COUNTIF('令和◯年8月 管理表 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COUNTIF('令和◯年8月 管理表 '!$M$55:$N$59,ドロップダウンリスト一覧!D11)</f>
        <v>0</v>
      </c>
      <c r="J18" s="11"/>
    </row>
    <row r="19" spans="2:10" ht="22.05" customHeight="1">
      <c r="B19" s="278">
        <f>COUNTIF('令和◯年8月 管理表 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COUNTIF('令和◯年8月 管理表 '!$M$55:$N$59,ドロップダウンリスト一覧!D12)</f>
        <v>0</v>
      </c>
    </row>
    <row r="20" spans="2:10" ht="22.05" customHeight="1">
      <c r="B20" s="68">
        <f>COUNTIF('令和◯年8月 管理表 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COUNTIF('令和◯年8月 管理表 '!$M$55:$N$59,ドロップダウンリスト一覧!D13)</f>
        <v>0</v>
      </c>
    </row>
    <row r="21" spans="2:10" ht="22.05" customHeight="1">
      <c r="B21" s="328">
        <f>COUNTIF('令和◯年8月 管理表 '!$H$52:$H$54, "1") + COUNTIF('令和◯年8月 管理表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COUNTIF('令和◯年8月 管理表 '!$H$59, "1") + COUNTIF('令和◯年8月 管理表 '!$H$59, "2")</f>
        <v>0</v>
      </c>
    </row>
    <row r="22" spans="2:10" ht="22.05" customHeight="1">
      <c r="B22" s="523">
        <f>COUNTIF('令和◯年8月 管理表 '!$H$52:$H$54, "3") + COUNTIF('令和◯年8月 管理表 '!$H$52:$H$54, "4") + COUNTIF('令和◯年8月 管理表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COUNTIF('令和◯年8月 管理表 '!$H$59, "3") + COUNTIF('令和◯年8月 管理表 '!$H$59, "4") + COUNTIF('令和◯年8月 管理表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COUNTIF('令和◯年8月 管理表 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COUNTIF('令和◯年8月 管理表 '!$H$75:$H$78,ドロップダウンリスト一覧!A3)</f>
        <v>0</v>
      </c>
    </row>
    <row r="27" spans="2:10" ht="22.05" customHeight="1">
      <c r="B27" s="64">
        <f>COUNTIF('令和◯年8月 管理表 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COUNTIF('令和◯年8月 管理表 '!$H$75:$H$78,ドロップダウンリスト一覧!A4)</f>
        <v>0</v>
      </c>
    </row>
    <row r="28" spans="2:10" ht="22.05" customHeight="1">
      <c r="B28" s="74">
        <f>COUNTIF('令和◯年8月 管理表 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COUNTIF('令和◯年8月 管理表 '!$H$75:$H$78,ドロップダウンリスト一覧!A5)</f>
        <v>0</v>
      </c>
    </row>
    <row r="29" spans="2:10" ht="22.05" customHeight="1">
      <c r="B29" s="64">
        <f>COUNTIF('令和◯年8月 管理表 '!$L$60:$M$74,ドロップダウンリスト一覧!E3)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COUNTIF('令和◯年8月 管理表 '!$M$75:$N$78,ドロップダウンリスト一覧!E3)</f>
        <v>0</v>
      </c>
    </row>
    <row r="30" spans="2:10" ht="22.05" customHeight="1">
      <c r="B30" s="74">
        <f>COUNTIF('令和◯年8月 管理表 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COUNTIF('令和◯年8月 管理表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eqUQR9TO39PlMZewN8mMdyBd0AycMyeFFMnsU3zPu6YtHsLlP5mAq9tWVmYLkjyV2IXcZAuab9Jo/y8rOic1pQ==" saltValue="J+SltXdZSbSduLWbhXVSoQ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3FF6-67AA-46B4-81D5-7F18700588C5}">
  <sheetPr codeName="Sheet12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321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26"/>
      <c r="AL7" s="123"/>
      <c r="AM7" s="124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26"/>
      <c r="AL8" s="123"/>
      <c r="AM8" s="124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26"/>
      <c r="AL9" s="123"/>
      <c r="AM9" s="124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26"/>
      <c r="AL10" s="123"/>
      <c r="AM10" s="124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26"/>
      <c r="AL11" s="123"/>
      <c r="AM11" s="124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26"/>
      <c r="AL12" s="123"/>
      <c r="AM12" s="124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26"/>
      <c r="AL13" s="123"/>
      <c r="AM13" s="124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24"/>
      <c r="AL14" s="123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26"/>
      <c r="AL15" s="123"/>
      <c r="AM15" s="124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24"/>
      <c r="AL16" s="123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26"/>
      <c r="AL17" s="123"/>
      <c r="AM17" s="124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26"/>
      <c r="AL18" s="123"/>
      <c r="AM18" s="124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26"/>
      <c r="AL19" s="123"/>
      <c r="AM19" s="124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26"/>
      <c r="AL20" s="123"/>
      <c r="AM20" s="124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26"/>
      <c r="AL21" s="123"/>
      <c r="AM21" s="124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26"/>
      <c r="AL22" s="123"/>
      <c r="AM22" s="124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24"/>
      <c r="AL23" s="123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24"/>
      <c r="AL24" s="123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26"/>
      <c r="AL25" s="123"/>
      <c r="AM25" s="124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26"/>
      <c r="AL26" s="123"/>
      <c r="AM26" s="124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26"/>
      <c r="AL27" s="123"/>
      <c r="AM27" s="124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26"/>
      <c r="AL28" s="123"/>
      <c r="AM28" s="124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26"/>
      <c r="AL29" s="123"/>
      <c r="AM29" s="124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26"/>
      <c r="AL30" s="123"/>
      <c r="AM30" s="124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26"/>
      <c r="AL31" s="123"/>
      <c r="AM31" s="124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26"/>
      <c r="AL32" s="123"/>
      <c r="AM32" s="124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26"/>
      <c r="AL33" s="123"/>
      <c r="AM33" s="124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26"/>
      <c r="AL34" s="123"/>
      <c r="AM34" s="124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26"/>
      <c r="AL35" s="123"/>
      <c r="AM35" s="124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24"/>
      <c r="AL36" s="123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24"/>
      <c r="AL37" s="123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26"/>
      <c r="AL38" s="123"/>
      <c r="AM38" s="124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26"/>
      <c r="AL39" s="123"/>
      <c r="AM39" s="124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26"/>
      <c r="AL40" s="123"/>
      <c r="AM40" s="124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26"/>
      <c r="AL41" s="123"/>
      <c r="AM41" s="124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26"/>
      <c r="AL42" s="123"/>
      <c r="AM42" s="124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26"/>
      <c r="AL43" s="123"/>
      <c r="AM43" s="124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26"/>
      <c r="AL44" s="123"/>
      <c r="AM44" s="124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26"/>
      <c r="AL45" s="123"/>
      <c r="AM45" s="124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26"/>
      <c r="AL46" s="12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26"/>
      <c r="AL47" s="12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26"/>
      <c r="AL48" s="12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26"/>
      <c r="AL49" s="12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26"/>
      <c r="AL50" s="12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26"/>
      <c r="AL51" s="12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9"/>
      <c r="AL52" s="483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26"/>
      <c r="AL53" s="12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29"/>
      <c r="AL54" s="128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202"/>
      <c r="AL55" s="127"/>
      <c r="AM55" s="21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26"/>
      <c r="AL56" s="12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26"/>
      <c r="AL57" s="123"/>
      <c r="AM57" s="124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26"/>
      <c r="AL58" s="12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8"/>
      <c r="AL59" s="461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202"/>
      <c r="AL60" s="127"/>
      <c r="AM60" s="21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26"/>
      <c r="AL61" s="12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26"/>
      <c r="AL62" s="123"/>
      <c r="AM62" s="124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26"/>
      <c r="AL63" s="12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26"/>
      <c r="AL64" s="123"/>
      <c r="AM64" s="124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26"/>
      <c r="AL65" s="12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26"/>
      <c r="AL66" s="123"/>
      <c r="AM66" s="124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26"/>
      <c r="AL67" s="12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26"/>
      <c r="AL68" s="123"/>
      <c r="AM68" s="124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26"/>
      <c r="AL69" s="12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26"/>
      <c r="AL70" s="123"/>
      <c r="AM70" s="124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26"/>
      <c r="AL71" s="12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26"/>
      <c r="AL72" s="123"/>
      <c r="AM72" s="124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26"/>
      <c r="AL73" s="12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29"/>
      <c r="AL74" s="128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31"/>
      <c r="AL75" s="130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26"/>
      <c r="AL76" s="123"/>
      <c r="AM76" s="124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26"/>
      <c r="AL77" s="12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24"/>
      <c r="AL78" s="123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RqPlE/3noAnEZgqp3v7yU4N9ay6NrsYBIje0bCCf2j0RhoYZBKMWQ6haZZijpl9NN9DRYJcnIZ4bBqYWU4VfQw==" saltValue="YthnRHAf1LSr3/u1F6u3Kg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159" priority="197">
      <formula>XES7=3</formula>
    </cfRule>
    <cfRule type="expression" dxfId="158" priority="198">
      <formula>H7=3</formula>
    </cfRule>
    <cfRule type="expression" dxfId="157" priority="199">
      <formula>H7=4</formula>
    </cfRule>
    <cfRule type="expression" dxfId="156" priority="200">
      <formula>H7=5</formula>
    </cfRule>
  </conditionalFormatting>
  <conditionalFormatting sqref="D7:D78">
    <cfRule type="expression" dxfId="155" priority="11">
      <formula>MONTH(D7)=MONTH(TODAY())</formula>
    </cfRule>
    <cfRule type="timePeriod" dxfId="15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153" priority="13" operator="lessThanOrEqual">
      <formula>64</formula>
    </cfRule>
  </conditionalFormatting>
  <conditionalFormatting sqref="H7:H78">
    <cfRule type="cellIs" dxfId="152" priority="22" operator="greaterThan">
      <formula>2</formula>
    </cfRule>
  </conditionalFormatting>
  <conditionalFormatting sqref="I7:I78">
    <cfRule type="cellIs" dxfId="151" priority="15" operator="greaterThanOrEqual">
      <formula>2</formula>
    </cfRule>
  </conditionalFormatting>
  <conditionalFormatting sqref="L7:L78 O7:O78">
    <cfRule type="timePeriod" dxfId="150" priority="14" timePeriod="lastMonth">
      <formula>AND(MONTH(L7)=MONTH(EDATE(TODAY(),0-1)),YEAR(L7)=YEAR(EDATE(TODAY(),0-1)))</formula>
    </cfRule>
    <cfRule type="timePeriod" dxfId="149" priority="16" timePeriod="nextMonth">
      <formula>AND(MONTH(L7)=MONTH(EDATE(TODAY(),0+1)),YEAR(L7)=YEAR(EDATE(TODAY(),0+1)))</formula>
    </cfRule>
    <cfRule type="timePeriod" dxfId="148" priority="17" timePeriod="thisMonth">
      <formula>AND(MONTH(L7)=MONTH(TODAY()),YEAR(L7)=YEAR(TODAY()))</formula>
    </cfRule>
  </conditionalFormatting>
  <conditionalFormatting sqref="U7:U59">
    <cfRule type="cellIs" dxfId="147" priority="7" operator="equal">
      <formula>0</formula>
    </cfRule>
    <cfRule type="top10" dxfId="146" priority="8" rank="1"/>
  </conditionalFormatting>
  <conditionalFormatting sqref="Y7:Y59">
    <cfRule type="cellIs" dxfId="145" priority="5" operator="equal">
      <formula>0</formula>
    </cfRule>
    <cfRule type="top10" dxfId="144" priority="6" rank="1"/>
  </conditionalFormatting>
  <conditionalFormatting sqref="AC7:AC59">
    <cfRule type="cellIs" dxfId="143" priority="3" operator="equal">
      <formula>0</formula>
    </cfRule>
    <cfRule type="top10" dxfId="142" priority="4" rank="1"/>
  </conditionalFormatting>
  <conditionalFormatting sqref="AG7:AG59">
    <cfRule type="cellIs" dxfId="141" priority="1" operator="equal">
      <formula>0</formula>
    </cfRule>
    <cfRule type="top10" dxfId="140" priority="2" rank="1"/>
  </conditionalFormatting>
  <hyperlinks>
    <hyperlink ref="A4:C4" r:id="rId1" display="※解説記事はこちら" xr:uid="{339F8B48-4D14-441A-B4ED-AFE5A49EEBCE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BCF4A9D-281D-4BFD-806F-61FD895D1814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B4FAA64B-8665-4F54-A038-5CFB1207A249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4B325F1B-1A3A-4BE4-AB47-B64BF1F76CB5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xr:uid="{C11FA3A7-D8CC-49AE-9851-46A50F22D006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50AF1FEB-3B19-42AC-8819-2296B54DE1EA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7FCF46DB-1C81-4A88-85B9-49481B652866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5F8D5A50-4ADC-4D70-A16E-6E50643A1B4D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766A-80AC-42F7-8D9D-16EEFA07EE0F}">
  <sheetPr codeName="Sheet13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322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COUNTIF('令和◯年9月 管理表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COUNTIF('令和◯年9月 管理表 '!$H$55:$H$58,1)</f>
        <v>0</v>
      </c>
      <c r="G5" s="150"/>
      <c r="H5" s="232"/>
      <c r="I5" s="528"/>
      <c r="J5" s="529"/>
    </row>
    <row r="6" spans="2:16" ht="22.05" customHeight="1">
      <c r="B6" s="68">
        <f>COUNTIF('令和◯年9月 管理表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COUNTIF('令和◯年9月 管理表 '!$H$55:$H$58,2)</f>
        <v>0</v>
      </c>
      <c r="H6" s="232"/>
      <c r="I6" s="528"/>
      <c r="J6" s="529"/>
    </row>
    <row r="7" spans="2:16" ht="22.05" customHeight="1">
      <c r="B7" s="278">
        <f>COUNTIF('令和◯年9月 管理表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COUNTIF('令和◯年9月 管理表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COUNTIF('令和◯年9月 管理表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COUNTIF('令和◯年9月 管理表 '!$H$55:$H$58,4)</f>
        <v>0</v>
      </c>
      <c r="H8" s="232"/>
      <c r="I8" s="528"/>
      <c r="J8" s="529"/>
    </row>
    <row r="9" spans="2:16" ht="22.05" customHeight="1">
      <c r="B9" s="278">
        <f>COUNTIF('令和◯年9月 管理表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COUNTIF('令和◯年9月 管理表 '!$H$55:$H$58,5)</f>
        <v>0</v>
      </c>
      <c r="H9" s="232"/>
      <c r="I9" s="528"/>
      <c r="J9" s="529"/>
    </row>
    <row r="10" spans="2:16" ht="22.05" customHeight="1">
      <c r="B10" s="68">
        <f>COUNTIF('令和◯年9月 管理表 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COUNTIF('令和◯年9月 管理表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COUNTIF('令和◯年9月 管理表 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COUNTIF('令和◯年9月 管理表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COUNTIF('令和◯年9月 管理表 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COUNTIF('令和◯年9月 管理表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COUNTIF('令和◯年9月 管理表 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COUNTIF('令和◯年9月 管理表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COUNTIF('令和◯年9月 管理表 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COUNTIF('令和◯年9月 管理表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COUNTIF('令和◯年9月 管理表 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COUNTIF('令和◯年9月 管理表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COUNTIF('令和◯年9月 管理表 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COUNTIF('令和◯年9月 管理表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COUNTIF('令和◯年9月 管理表 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COUNTIF('令和◯年9月 管理表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COUNTIF('令和◯年9月 管理表 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COUNTIF('令和◯年9月 管理表 '!$M$55:$N$59,ドロップダウンリスト一覧!D11)</f>
        <v>0</v>
      </c>
      <c r="J18" s="11"/>
    </row>
    <row r="19" spans="2:10" ht="22.05" customHeight="1">
      <c r="B19" s="278">
        <f>COUNTIF('令和◯年9月 管理表 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COUNTIF('令和◯年9月 管理表 '!$M$55:$N$59,ドロップダウンリスト一覧!D12)</f>
        <v>0</v>
      </c>
    </row>
    <row r="20" spans="2:10" ht="22.05" customHeight="1">
      <c r="B20" s="68">
        <f>COUNTIF('令和◯年9月 管理表 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COUNTIF('令和◯年9月 管理表 '!$M$55:$N$59,ドロップダウンリスト一覧!D13)</f>
        <v>0</v>
      </c>
    </row>
    <row r="21" spans="2:10" ht="22.05" customHeight="1">
      <c r="B21" s="328">
        <f>COUNTIF('令和◯年9月 管理表 '!$H$52:$H$54, "1") + COUNTIF('令和◯年9月 管理表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COUNTIF('令和◯年9月 管理表 '!$H$59, "1") + COUNTIF('令和◯年9月 管理表 '!$H$59, "2")</f>
        <v>0</v>
      </c>
    </row>
    <row r="22" spans="2:10" ht="22.05" customHeight="1">
      <c r="B22" s="523">
        <f>COUNTIF('令和◯年9月 管理表 '!$H$52:$H$54, "3") + COUNTIF('令和◯年9月 管理表 '!$H$52:$H$54, "4") + COUNTIF('令和◯年9月 管理表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COUNTIF('令和◯年9月 管理表 '!$H$59, "3") + COUNTIF('令和◯年9月 管理表 '!$H$59, "4") + COUNTIF('令和◯年9月 管理表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COUNTIF('令和◯年9月 管理表 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COUNTIF('令和◯年9月 管理表 '!$H$75:$H$78,ドロップダウンリスト一覧!A3)</f>
        <v>0</v>
      </c>
    </row>
    <row r="27" spans="2:10" ht="22.05" customHeight="1">
      <c r="B27" s="64">
        <f>COUNTIF('令和◯年9月 管理表 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COUNTIF('令和◯年9月 管理表 '!$H$75:$H$78,ドロップダウンリスト一覧!A4)</f>
        <v>0</v>
      </c>
    </row>
    <row r="28" spans="2:10" ht="22.05" customHeight="1">
      <c r="B28" s="74">
        <f>COUNTIF('令和◯年9月 管理表 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COUNTIF('令和◯年9月 管理表 '!$H$75:$H$78,ドロップダウンリスト一覧!A5)</f>
        <v>0</v>
      </c>
    </row>
    <row r="29" spans="2:10" ht="22.05" customHeight="1">
      <c r="B29" s="64">
        <f>COUNTIF('令和◯年9月 管理表 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COUNTIF('令和◯年9月 管理表 '!$M$75:$N$78,ドロップダウンリスト一覧!E3)</f>
        <v>0</v>
      </c>
    </row>
    <row r="30" spans="2:10" ht="22.05" customHeight="1">
      <c r="B30" s="74">
        <f>COUNTIF('令和◯年9月 管理表 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COUNTIF('令和◯年9月 管理表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SUM(C40,C32:C33)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BD7IbmUlCPDReHWh1GuxcZKrbVQr4R7QZO21tiZMTBT0/xOnHu2chCEkCqLNTXGtI9KeAQXfakrrsCpEOmuB0g==" saltValue="cVyBdZ52iHyuBnpte+0hWQ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468F-7295-40F3-A652-9E8BFA7CEF02}">
  <sheetPr codeName="Sheet14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323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44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26"/>
      <c r="AL7" s="123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44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26"/>
      <c r="AL8" s="123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44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26"/>
      <c r="AL9" s="123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44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26"/>
      <c r="AL10" s="123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44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26"/>
      <c r="AL11" s="123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44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26"/>
      <c r="AL12" s="123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44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26"/>
      <c r="AL13" s="123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44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24"/>
      <c r="AL14" s="123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44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26"/>
      <c r="AL15" s="123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44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24"/>
      <c r="AL16" s="123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44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26"/>
      <c r="AL17" s="123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44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26"/>
      <c r="AL18" s="123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44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26"/>
      <c r="AL19" s="123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44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26"/>
      <c r="AL20" s="123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44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26"/>
      <c r="AL21" s="123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44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26"/>
      <c r="AL22" s="123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44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24"/>
      <c r="AL23" s="123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44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24"/>
      <c r="AL24" s="123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44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26"/>
      <c r="AL25" s="123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44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26"/>
      <c r="AL26" s="123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44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26"/>
      <c r="AL27" s="123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44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26"/>
      <c r="AL28" s="123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44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26"/>
      <c r="AL29" s="123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44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26"/>
      <c r="AL30" s="123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44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26"/>
      <c r="AL31" s="123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44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26"/>
      <c r="AL32" s="123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44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26"/>
      <c r="AL33" s="123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44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26"/>
      <c r="AL34" s="123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44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26"/>
      <c r="AL35" s="123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44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24"/>
      <c r="AL36" s="123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44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24"/>
      <c r="AL37" s="123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44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26"/>
      <c r="AL38" s="123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44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26"/>
      <c r="AL39" s="123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44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26"/>
      <c r="AL40" s="123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44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26"/>
      <c r="AL41" s="123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44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26"/>
      <c r="AL42" s="123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44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26"/>
      <c r="AL43" s="123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44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26"/>
      <c r="AL44" s="123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44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26"/>
      <c r="AL45" s="123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4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26"/>
      <c r="AL46" s="12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4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26"/>
      <c r="AL47" s="12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4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26"/>
      <c r="AL48" s="12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4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26"/>
      <c r="AL49" s="12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4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26"/>
      <c r="AL50" s="12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4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26"/>
      <c r="AL51" s="12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7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9"/>
      <c r="AL52" s="483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4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26"/>
      <c r="AL53" s="12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47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29"/>
      <c r="AL54" s="128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46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202"/>
      <c r="AL55" s="127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4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26"/>
      <c r="AL56" s="12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44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26"/>
      <c r="AL57" s="123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4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26"/>
      <c r="AL58" s="12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5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8"/>
      <c r="AL59" s="461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46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202"/>
      <c r="AL60" s="127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4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26"/>
      <c r="AL61" s="12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44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26"/>
      <c r="AL62" s="123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4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26"/>
      <c r="AL63" s="12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44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26"/>
      <c r="AL64" s="123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4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26"/>
      <c r="AL65" s="12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44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26"/>
      <c r="AL66" s="123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4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26"/>
      <c r="AL67" s="12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44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26"/>
      <c r="AL68" s="123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4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26"/>
      <c r="AL69" s="12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44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26"/>
      <c r="AL70" s="123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4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26"/>
      <c r="AL71" s="12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44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26"/>
      <c r="AL72" s="123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4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26"/>
      <c r="AL73" s="12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47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29"/>
      <c r="AL74" s="128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48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31"/>
      <c r="AL75" s="130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44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26"/>
      <c r="AL76" s="123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4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26"/>
      <c r="AL77" s="12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44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24"/>
      <c r="AL78" s="123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YcJwRC/8tBWu9Oe1uXRYWgI+rM7Mo73lqzgLPTPhksh5XWXK6PUsmf8BZvnMQgL3hIUXXerqgNmGJdy56uB+KA==" saltValue="TJIN88QsikCCXl5EvdrPVw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139" priority="194">
      <formula>XES7=3</formula>
    </cfRule>
    <cfRule type="expression" dxfId="138" priority="195">
      <formula>H7=3</formula>
    </cfRule>
    <cfRule type="expression" dxfId="137" priority="196">
      <formula>H7=4</formula>
    </cfRule>
    <cfRule type="expression" dxfId="136" priority="197">
      <formula>H7=5</formula>
    </cfRule>
  </conditionalFormatting>
  <conditionalFormatting sqref="D7:D78">
    <cfRule type="expression" dxfId="135" priority="12">
      <formula>MONTH(D7)=MONTH(TODAY())</formula>
    </cfRule>
    <cfRule type="timePeriod" dxfId="134" priority="19" timePeriod="thisMonth">
      <formula>AND(MONTH(D7)=MONTH(TODAY()),YEAR(D7)=YEAR(TODAY()))</formula>
    </cfRule>
  </conditionalFormatting>
  <conditionalFormatting sqref="E7">
    <cfRule type="containsErrors" priority="13">
      <formula>ISERROR(E7)</formula>
    </cfRule>
  </conditionalFormatting>
  <conditionalFormatting sqref="E7:E78">
    <cfRule type="cellIs" dxfId="133" priority="14" operator="lessThanOrEqual">
      <formula>64</formula>
    </cfRule>
  </conditionalFormatting>
  <conditionalFormatting sqref="H7:H78">
    <cfRule type="cellIs" dxfId="132" priority="23" operator="greaterThan">
      <formula>2</formula>
    </cfRule>
  </conditionalFormatting>
  <conditionalFormatting sqref="I7:I78">
    <cfRule type="cellIs" dxfId="131" priority="16" operator="greaterThanOrEqual">
      <formula>2</formula>
    </cfRule>
  </conditionalFormatting>
  <conditionalFormatting sqref="L7:L78 O7:O78">
    <cfRule type="timePeriod" dxfId="130" priority="15" timePeriod="lastMonth">
      <formula>AND(MONTH(L7)=MONTH(EDATE(TODAY(),0-1)),YEAR(L7)=YEAR(EDATE(TODAY(),0-1)))</formula>
    </cfRule>
    <cfRule type="timePeriod" dxfId="129" priority="17" timePeriod="nextMonth">
      <formula>AND(MONTH(L7)=MONTH(EDATE(TODAY(),0+1)),YEAR(L7)=YEAR(EDATE(TODAY(),0+1)))</formula>
    </cfRule>
    <cfRule type="timePeriod" dxfId="128" priority="18" timePeriod="thisMonth">
      <formula>AND(MONTH(L7)=MONTH(TODAY()),YEAR(L7)=YEAR(TODAY()))</formula>
    </cfRule>
  </conditionalFormatting>
  <conditionalFormatting sqref="U7:U59">
    <cfRule type="cellIs" dxfId="127" priority="8" operator="equal">
      <formula>0</formula>
    </cfRule>
    <cfRule type="top10" dxfId="126" priority="9" rank="1"/>
  </conditionalFormatting>
  <conditionalFormatting sqref="Y7:Y59">
    <cfRule type="cellIs" dxfId="125" priority="6" operator="equal">
      <formula>0</formula>
    </cfRule>
    <cfRule type="top10" dxfId="124" priority="7" rank="1"/>
  </conditionalFormatting>
  <conditionalFormatting sqref="AC7:AC59">
    <cfRule type="cellIs" dxfId="123" priority="3" operator="equal">
      <formula>0</formula>
    </cfRule>
    <cfRule type="top10" dxfId="122" priority="5" rank="1"/>
  </conditionalFormatting>
  <conditionalFormatting sqref="AG7:AG59">
    <cfRule type="cellIs" dxfId="121" priority="1" operator="equal">
      <formula>0</formula>
    </cfRule>
    <cfRule type="top10" dxfId="120" priority="2" rank="1"/>
  </conditionalFormatting>
  <hyperlinks>
    <hyperlink ref="A4:C4" r:id="rId1" display="※解説記事はこちら" xr:uid="{3304C0CD-1989-4004-AE3A-93DF52F9ABA5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6EE2A7FD-64EA-4FFC-8870-82B54CFA75AD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AA9562AE-0240-444C-9DD2-04C2E1D03053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FA3CF4C2-A67A-455B-90C3-5CEC0B7A0E2F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2805533B-2C03-4155-911F-0FD27B978A23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showErrorMessage="1" xr:uid="{4C322CD8-2FAB-4D3E-AC47-3DC0D3391415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D38392C9-BED9-4041-AC06-251352298CDD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E844A6AB-099C-4B11-90E7-236E0083584F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635A-EB93-4600-ADAD-FDE9E492E10E}">
  <sheetPr codeName="Sheet15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325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COUNTIF('令和◯年10月 管理表 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COUNTIF('令和◯年10月 管理表  '!$H$55:$H$58,1)</f>
        <v>0</v>
      </c>
      <c r="G5" s="150"/>
      <c r="H5" s="232"/>
      <c r="I5" s="528"/>
      <c r="J5" s="529"/>
    </row>
    <row r="6" spans="2:16" ht="22.05" customHeight="1">
      <c r="B6" s="68">
        <f>COUNTIF('令和◯年10月 管理表 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COUNTIF('令和◯年10月 管理表  '!$H$55:$H$58,2)</f>
        <v>0</v>
      </c>
      <c r="H6" s="232"/>
      <c r="I6" s="528"/>
      <c r="J6" s="529"/>
    </row>
    <row r="7" spans="2:16" ht="22.05" customHeight="1">
      <c r="B7" s="278">
        <f>COUNTIF('令和◯年10月 管理表 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COUNTIF('令和◯年10月 管理表 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COUNTIF('令和◯年10月 管理表 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COUNTIF('令和◯年10月 管理表  '!$H$55:$H$58,4)</f>
        <v>0</v>
      </c>
      <c r="H8" s="232"/>
      <c r="I8" s="528"/>
      <c r="J8" s="529"/>
    </row>
    <row r="9" spans="2:16" ht="22.05" customHeight="1">
      <c r="B9" s="278">
        <f>COUNTIF('令和◯年10月 管理表 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COUNTIF('令和◯年10月 管理表  '!$H$55:$H$58,5)</f>
        <v>0</v>
      </c>
      <c r="H9" s="232"/>
      <c r="I9" s="528"/>
      <c r="J9" s="529"/>
    </row>
    <row r="10" spans="2:16" ht="22.05" customHeight="1">
      <c r="B10" s="68">
        <f>COUNTIF('令和◯年10月 管理表  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COUNTIF('令和◯年10月 管理表 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COUNTIF('令和◯年10月 管理表  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COUNTIF('令和◯年10月 管理表 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COUNTIF('令和◯年10月 管理表  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COUNTIF('令和◯年10月 管理表 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COUNTIF('令和◯年10月 管理表  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COUNTIF('令和◯年10月 管理表 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COUNTIF('令和◯年10月 管理表  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COUNTIF('令和◯年10月 管理表 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COUNTIF('令和◯年10月 管理表  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COUNTIF('令和◯年10月 管理表 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COUNTIF('令和◯年10月 管理表  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COUNTIF('令和◯年10月 管理表 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COUNTIF('令和◯年10月 管理表  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COUNTIF('令和◯年10月 管理表 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COUNTIF('令和◯年10月 管理表  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COUNTIF('令和◯年10月 管理表  '!$M$55:$N$59,ドロップダウンリスト一覧!D11)</f>
        <v>0</v>
      </c>
      <c r="J18" s="11"/>
    </row>
    <row r="19" spans="2:10" ht="22.05" customHeight="1">
      <c r="B19" s="278">
        <f>COUNTIF('令和◯年10月 管理表  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COUNTIF('令和◯年10月 管理表  '!$M$55:$N$59,ドロップダウンリスト一覧!D12)</f>
        <v>0</v>
      </c>
    </row>
    <row r="20" spans="2:10" ht="22.05" customHeight="1">
      <c r="B20" s="68">
        <f>COUNTIF('令和◯年10月 管理表  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COUNTIF('令和◯年10月 管理表  '!$M$55:$N$59,ドロップダウンリスト一覧!D13)</f>
        <v>0</v>
      </c>
    </row>
    <row r="21" spans="2:10" ht="22.05" customHeight="1">
      <c r="B21" s="328">
        <f>COUNTIF('令和◯年10月 管理表  '!$H$52:$H$54, "1") + COUNTIF('令和◯年10月 管理表 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COUNTIF('令和◯年10月 管理表  '!$H$59, "1") + COUNTIF('令和◯年10月 管理表  '!$H$59, "2")</f>
        <v>0</v>
      </c>
    </row>
    <row r="22" spans="2:10" ht="22.05" customHeight="1">
      <c r="B22" s="523">
        <f>COUNTIF('令和◯年10月 管理表  '!$H$52:$H$54, "3") + COUNTIF('令和◯年10月 管理表  '!$H$52:$H$54, "4") + COUNTIF('令和◯年10月 管理表 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COUNTIF('令和◯年10月 管理表  '!$H$59, "3") + COUNTIF('令和◯年10月 管理表  '!$H$59, "4") + COUNTIF('令和◯年10月 管理表 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COUNTIF('令和◯年10月 管理表  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COUNTIF('令和◯年10月 管理表  '!$H$75:$H$78,ドロップダウンリスト一覧!A3)</f>
        <v>0</v>
      </c>
    </row>
    <row r="27" spans="2:10" ht="22.05" customHeight="1">
      <c r="B27" s="64">
        <f>COUNTIF('令和◯年10月 管理表  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COUNTIF('令和◯年10月 管理表  '!$H$75:$H$78,ドロップダウンリスト一覧!A4)</f>
        <v>0</v>
      </c>
    </row>
    <row r="28" spans="2:10" ht="22.05" customHeight="1">
      <c r="B28" s="74">
        <f>COUNTIF('令和◯年10月 管理表  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COUNTIF('令和◯年10月 管理表  '!$H$75:$H$78,ドロップダウンリスト一覧!A5)</f>
        <v>0</v>
      </c>
    </row>
    <row r="29" spans="2:10" ht="22.05" customHeight="1">
      <c r="B29" s="64">
        <f>COUNTIF('令和◯年10月 管理表  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COUNTIF('令和◯年10月 管理表  '!$M$75:$N$78,ドロップダウンリスト一覧!E3)</f>
        <v>0</v>
      </c>
    </row>
    <row r="30" spans="2:10" ht="22.05" customHeight="1">
      <c r="B30" s="74">
        <f>COUNTIF('令和◯年10月 管理表  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COUNTIF('令和◯年10月 管理表 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qfvcpCcnkoynoEWUnrS2EuKegQQB6SH6mRTdVHn6CZ/yrwkOKDjaJLda3fc6d6cmEKzQ7iT9DocfE8ElXcd9xQ==" saltValue="ZGkss27xU+edEsEKF0TZ+g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CFA5-F763-4EAE-8AEC-1CED1431BCC7}">
  <sheetPr codeName="Sheet16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326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26"/>
      <c r="AL7" s="123"/>
      <c r="AM7" s="124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26"/>
      <c r="AL8" s="123"/>
      <c r="AM8" s="124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26"/>
      <c r="AL9" s="123"/>
      <c r="AM9" s="124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26"/>
      <c r="AL10" s="123"/>
      <c r="AM10" s="124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26"/>
      <c r="AL11" s="123"/>
      <c r="AM11" s="124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26"/>
      <c r="AL12" s="123"/>
      <c r="AM12" s="124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26"/>
      <c r="AL13" s="123"/>
      <c r="AM13" s="124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24"/>
      <c r="AL14" s="123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26"/>
      <c r="AL15" s="123"/>
      <c r="AM15" s="124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24"/>
      <c r="AL16" s="123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26"/>
      <c r="AL17" s="123"/>
      <c r="AM17" s="124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26"/>
      <c r="AL18" s="123"/>
      <c r="AM18" s="124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26"/>
      <c r="AL19" s="123"/>
      <c r="AM19" s="124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26"/>
      <c r="AL20" s="123"/>
      <c r="AM20" s="124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26"/>
      <c r="AL21" s="123"/>
      <c r="AM21" s="124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26"/>
      <c r="AL22" s="123"/>
      <c r="AM22" s="124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24"/>
      <c r="AL23" s="123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24"/>
      <c r="AL24" s="123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26"/>
      <c r="AL25" s="123"/>
      <c r="AM25" s="124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26"/>
      <c r="AL26" s="123"/>
      <c r="AM26" s="124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26"/>
      <c r="AL27" s="123"/>
      <c r="AM27" s="124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26"/>
      <c r="AL28" s="123"/>
      <c r="AM28" s="124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26"/>
      <c r="AL29" s="123"/>
      <c r="AM29" s="124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26"/>
      <c r="AL30" s="123"/>
      <c r="AM30" s="124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26"/>
      <c r="AL31" s="123"/>
      <c r="AM31" s="124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26"/>
      <c r="AL32" s="123"/>
      <c r="AM32" s="124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26"/>
      <c r="AL33" s="123"/>
      <c r="AM33" s="124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26"/>
      <c r="AL34" s="123"/>
      <c r="AM34" s="124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26"/>
      <c r="AL35" s="123"/>
      <c r="AM35" s="124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24"/>
      <c r="AL36" s="123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24"/>
      <c r="AL37" s="123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26"/>
      <c r="AL38" s="123"/>
      <c r="AM38" s="124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26"/>
      <c r="AL39" s="123"/>
      <c r="AM39" s="124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26"/>
      <c r="AL40" s="123"/>
      <c r="AM40" s="124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26"/>
      <c r="AL41" s="123"/>
      <c r="AM41" s="124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26"/>
      <c r="AL42" s="123"/>
      <c r="AM42" s="124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26"/>
      <c r="AL43" s="123"/>
      <c r="AM43" s="124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26"/>
      <c r="AL44" s="123"/>
      <c r="AM44" s="124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26"/>
      <c r="AL45" s="123"/>
      <c r="AM45" s="124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26"/>
      <c r="AL46" s="12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26"/>
      <c r="AL47" s="12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26"/>
      <c r="AL48" s="12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26"/>
      <c r="AL49" s="12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26"/>
      <c r="AL50" s="12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26"/>
      <c r="AL51" s="12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9"/>
      <c r="AL52" s="483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26"/>
      <c r="AL53" s="12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29"/>
      <c r="AL54" s="128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202"/>
      <c r="AL55" s="127"/>
      <c r="AM55" s="21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26"/>
      <c r="AL56" s="12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26"/>
      <c r="AL57" s="123"/>
      <c r="AM57" s="124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26"/>
      <c r="AL58" s="12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8"/>
      <c r="AL59" s="461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202"/>
      <c r="AL60" s="127"/>
      <c r="AM60" s="21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26"/>
      <c r="AL61" s="12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26"/>
      <c r="AL62" s="123"/>
      <c r="AM62" s="124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26"/>
      <c r="AL63" s="12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26"/>
      <c r="AL64" s="123"/>
      <c r="AM64" s="124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26"/>
      <c r="AL65" s="12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26"/>
      <c r="AL66" s="123"/>
      <c r="AM66" s="124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26"/>
      <c r="AL67" s="12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26"/>
      <c r="AL68" s="123"/>
      <c r="AM68" s="124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26"/>
      <c r="AL69" s="12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26"/>
      <c r="AL70" s="123"/>
      <c r="AM70" s="124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26"/>
      <c r="AL71" s="12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26"/>
      <c r="AL72" s="123"/>
      <c r="AM72" s="124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26"/>
      <c r="AL73" s="12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29"/>
      <c r="AL74" s="128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31"/>
      <c r="AL75" s="130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26"/>
      <c r="AL76" s="123"/>
      <c r="AM76" s="124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26"/>
      <c r="AL77" s="12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24"/>
      <c r="AL78" s="123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XFoy1Ax2bpDU/jNS+xSTMJAXQA+dNCdN3wwbrwWUk+YjjBmJEolS79cB1kI8CggRg3JYPpZFHbcKLZeSJXxlVQ==" saltValue="1JeGv24pcvDiLtyixWb1hw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119" priority="189">
      <formula>XES7=3</formula>
    </cfRule>
    <cfRule type="expression" dxfId="118" priority="190">
      <formula>H7=3</formula>
    </cfRule>
    <cfRule type="expression" dxfId="117" priority="191">
      <formula>H7=4</formula>
    </cfRule>
    <cfRule type="expression" dxfId="116" priority="192">
      <formula>H7=5</formula>
    </cfRule>
  </conditionalFormatting>
  <conditionalFormatting sqref="D7:D78">
    <cfRule type="expression" dxfId="115" priority="11">
      <formula>MONTH(D7)=MONTH(TODAY())</formula>
    </cfRule>
    <cfRule type="timePeriod" dxfId="11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113" priority="13" operator="lessThanOrEqual">
      <formula>64</formula>
    </cfRule>
  </conditionalFormatting>
  <conditionalFormatting sqref="H7:H78">
    <cfRule type="cellIs" dxfId="112" priority="22" operator="greaterThan">
      <formula>2</formula>
    </cfRule>
  </conditionalFormatting>
  <conditionalFormatting sqref="I7:I78">
    <cfRule type="cellIs" dxfId="111" priority="15" operator="greaterThanOrEqual">
      <formula>2</formula>
    </cfRule>
  </conditionalFormatting>
  <conditionalFormatting sqref="L7:L78 O7:O78">
    <cfRule type="timePeriod" dxfId="110" priority="14" timePeriod="lastMonth">
      <formula>AND(MONTH(L7)=MONTH(EDATE(TODAY(),0-1)),YEAR(L7)=YEAR(EDATE(TODAY(),0-1)))</formula>
    </cfRule>
    <cfRule type="timePeriod" dxfId="109" priority="16" timePeriod="nextMonth">
      <formula>AND(MONTH(L7)=MONTH(EDATE(TODAY(),0+1)),YEAR(L7)=YEAR(EDATE(TODAY(),0+1)))</formula>
    </cfRule>
    <cfRule type="timePeriod" dxfId="108" priority="17" timePeriod="thisMonth">
      <formula>AND(MONTH(L7)=MONTH(TODAY()),YEAR(L7)=YEAR(TODAY()))</formula>
    </cfRule>
  </conditionalFormatting>
  <conditionalFormatting sqref="U7:U59">
    <cfRule type="cellIs" dxfId="107" priority="7" operator="equal">
      <formula>0</formula>
    </cfRule>
    <cfRule type="top10" dxfId="106" priority="8" rank="1"/>
  </conditionalFormatting>
  <conditionalFormatting sqref="Y7:Y59">
    <cfRule type="cellIs" dxfId="105" priority="5" operator="equal">
      <formula>0</formula>
    </cfRule>
    <cfRule type="top10" dxfId="104" priority="6" rank="1"/>
  </conditionalFormatting>
  <conditionalFormatting sqref="AC7:AC59">
    <cfRule type="cellIs" dxfId="103" priority="3" operator="equal">
      <formula>0</formula>
    </cfRule>
    <cfRule type="top10" dxfId="102" priority="4" rank="1"/>
  </conditionalFormatting>
  <conditionalFormatting sqref="AG7:AG59">
    <cfRule type="cellIs" dxfId="101" priority="1" operator="equal">
      <formula>0</formula>
    </cfRule>
    <cfRule type="top10" dxfId="100" priority="2" rank="1"/>
  </conditionalFormatting>
  <hyperlinks>
    <hyperlink ref="A4:C4" r:id="rId1" display="※解説記事はこちら" xr:uid="{7E68DA60-CCDF-4994-BB4D-15CBB588EA95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05303E4-F0DD-45EC-ACDF-C25ADE686462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A4C3EBF5-1AC0-4690-A833-A19FF1CD0D77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C4556FFE-B578-4191-A98C-5BD64FD778D2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xr:uid="{0BBBEB65-EF6D-4C20-AF45-F2A24C977F37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85E6F946-8EEF-48DA-A7CE-6468C452A568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08418CA0-A61F-41BD-BDD9-D82F7B19014E}">
          <x14:formula1>
            <xm:f>ドロップダウンリスト一覧!$A$3:$A$5</xm:f>
          </x14:formula1>
          <xm:sqref>H60:H78</xm:sqref>
        </x14:dataValidation>
        <x14:dataValidation type="list" allowBlank="1" showInputMessage="1" xr:uid="{8A72B10A-9729-4E94-874B-EA432EE2C17C}">
          <x14:formula1>
            <xm:f>ドロップダウンリスト一覧!$C$3</xm:f>
          </x14:formula1>
          <xm:sqref>AK7:AK78</xm:sqref>
        </x14:dataValidation>
        <x14:dataValidation type="list" allowBlank="1" showInputMessage="1" showErrorMessage="1" xr:uid="{5FF9DF00-5C66-42BE-9876-6AC095287BE7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5168-DB96-4C95-8427-631231B07238}">
  <sheetPr codeName="Sheet17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327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COUNTIF('令和◯年11月 管理表 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COUNTIF('令和◯年11月 管理表  '!$H$55:$H$58,1)</f>
        <v>0</v>
      </c>
      <c r="G5" s="150"/>
      <c r="H5" s="232"/>
      <c r="I5" s="528"/>
      <c r="J5" s="529"/>
    </row>
    <row r="6" spans="2:16" ht="22.05" customHeight="1">
      <c r="B6" s="68">
        <f>COUNTIF('令和◯年11月 管理表 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COUNTIF('令和◯年11月 管理表  '!$H$55:$H$58,2)</f>
        <v>0</v>
      </c>
      <c r="H6" s="232"/>
      <c r="I6" s="528"/>
      <c r="J6" s="529"/>
    </row>
    <row r="7" spans="2:16" ht="22.05" customHeight="1">
      <c r="B7" s="278">
        <f>COUNTIF('令和◯年11月 管理表 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COUNTIF('令和◯年11月 管理表 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COUNTIF('令和◯年11月 管理表 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COUNTIF('令和◯年11月 管理表  '!$H$55:$H$58,4)</f>
        <v>0</v>
      </c>
      <c r="H8" s="232"/>
      <c r="I8" s="528"/>
      <c r="J8" s="529"/>
    </row>
    <row r="9" spans="2:16" ht="22.05" customHeight="1">
      <c r="B9" s="278">
        <f>COUNTIF('令和◯年11月 管理表 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COUNTIF('令和◯年11月 管理表  '!$H$55:$H$58,5)</f>
        <v>0</v>
      </c>
      <c r="H9" s="232"/>
      <c r="I9" s="528"/>
      <c r="J9" s="529"/>
    </row>
    <row r="10" spans="2:16" ht="22.05" customHeight="1">
      <c r="B10" s="68">
        <f>COUNTIF('令和◯年11月 管理表  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COUNTIF('令和◯年11月 管理表 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COUNTIF('令和◯年11月 管理表  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COUNTIF('令和◯年11月 管理表 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COUNTIF('令和◯年11月 管理表  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COUNTIF('令和◯年11月 管理表 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COUNTIF('令和◯年11月 管理表  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COUNTIF('令和◯年11月 管理表 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COUNTIF('令和◯年11月 管理表  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COUNTIF('令和◯年11月 管理表 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COUNTIF('令和◯年11月 管理表  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COUNTIF('令和◯年11月 管理表 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COUNTIF('令和◯年11月 管理表  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COUNTIF('令和◯年11月 管理表 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COUNTIF('令和◯年11月 管理表  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COUNTIF('令和◯年11月 管理表 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COUNTIF('令和◯年11月 管理表  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COUNTIF('令和◯年11月 管理表  '!$M$55:$N$59,ドロップダウンリスト一覧!D11)</f>
        <v>0</v>
      </c>
      <c r="J18" s="11"/>
    </row>
    <row r="19" spans="2:10" ht="22.05" customHeight="1">
      <c r="B19" s="278">
        <f>COUNTIF('令和◯年11月 管理表  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COUNTIF('令和◯年11月 管理表  '!$M$55:$N$59,ドロップダウンリスト一覧!D12)</f>
        <v>0</v>
      </c>
    </row>
    <row r="20" spans="2:10" ht="22.05" customHeight="1">
      <c r="B20" s="68">
        <f>COUNTIF('令和◯年11月 管理表  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COUNTIF('令和◯年11月 管理表  '!$M$55:$N$59,ドロップダウンリスト一覧!D13)</f>
        <v>0</v>
      </c>
    </row>
    <row r="21" spans="2:10" ht="22.05" customHeight="1">
      <c r="B21" s="328">
        <f>COUNTIF('令和◯年11月 管理表  '!$H$52:$H$54, "1") + COUNTIF('令和◯年11月 管理表 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COUNTIF('令和◯年11月 管理表  '!$H$59, "1") + COUNTIF('令和◯年11月 管理表  '!$H$59, "2")</f>
        <v>0</v>
      </c>
    </row>
    <row r="22" spans="2:10" ht="22.05" customHeight="1">
      <c r="B22" s="523">
        <f>COUNTIF('令和◯年11月 管理表  '!$H$52:$H$54, "3") + COUNTIF('令和◯年11月 管理表  '!$H$52:$H$54, "4") + COUNTIF('令和◯年11月 管理表 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COUNTIF('令和◯年11月 管理表  '!$H$59, "3") + COUNTIF('令和◯年11月 管理表  '!$H$59, "4") + COUNTIF('令和◯年11月 管理表 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COUNTIF('令和◯年11月 管理表  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COUNTIF('令和◯年11月 管理表  '!$H$75:$H$78,ドロップダウンリスト一覧!A3)</f>
        <v>0</v>
      </c>
    </row>
    <row r="27" spans="2:10" ht="22.05" customHeight="1">
      <c r="B27" s="64">
        <f>COUNTIF('令和◯年11月 管理表  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COUNTIF('令和◯年11月 管理表  '!$H$75:$H$78,ドロップダウンリスト一覧!A4)</f>
        <v>0</v>
      </c>
    </row>
    <row r="28" spans="2:10" ht="22.05" customHeight="1">
      <c r="B28" s="74">
        <f>COUNTIF('令和◯年11月 管理表  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COUNTIF('令和◯年11月 管理表  '!$H$75:$H$78,ドロップダウンリスト一覧!A5)</f>
        <v>0</v>
      </c>
    </row>
    <row r="29" spans="2:10" ht="22.05" customHeight="1">
      <c r="B29" s="64">
        <f>COUNTIF('令和◯年11月 管理表  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COUNTIF('令和◯年11月 管理表  '!$M$75:$N$78,ドロップダウンリスト一覧!E3)</f>
        <v>0</v>
      </c>
    </row>
    <row r="30" spans="2:10" ht="22.05" customHeight="1">
      <c r="B30" s="74">
        <f>COUNTIF('令和◯年11月 管理表  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COUNTIF('令和◯年11月 管理表 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lgojvJMLo37YMTLdtz2ND9H4JQvDZH7XVt7GHjUG+3lQTiq/SciHybff7mOxWyVEWJrBTAqhvhe+ourZDnWmGA==" saltValue="gHcS7hBu9xrT9+qe68FX1A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DEF4-CA7F-4A0F-80F1-93C2B4E91C77}">
  <sheetPr codeName="Sheet18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328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37" t="s">
        <v>16</v>
      </c>
      <c r="AL6" s="31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77"/>
      <c r="AL7" s="144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77"/>
      <c r="AL8" s="144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77"/>
      <c r="AL9" s="144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77"/>
      <c r="AL10" s="144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77"/>
      <c r="AL11" s="144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77"/>
      <c r="AL12" s="144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77"/>
      <c r="AL13" s="144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76"/>
      <c r="AL14" s="144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77"/>
      <c r="AL15" s="144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76"/>
      <c r="AL16" s="144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77"/>
      <c r="AL17" s="144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77"/>
      <c r="AL18" s="144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77"/>
      <c r="AL19" s="144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77"/>
      <c r="AL20" s="144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77"/>
      <c r="AL21" s="144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77"/>
      <c r="AL22" s="144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76"/>
      <c r="AL23" s="144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76"/>
      <c r="AL24" s="144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77"/>
      <c r="AL25" s="144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77"/>
      <c r="AL26" s="144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77"/>
      <c r="AL27" s="144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77"/>
      <c r="AL28" s="144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77"/>
      <c r="AL29" s="144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77"/>
      <c r="AL30" s="144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77"/>
      <c r="AL31" s="144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77"/>
      <c r="AL32" s="144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77"/>
      <c r="AL33" s="144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77"/>
      <c r="AL34" s="144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77"/>
      <c r="AL35" s="144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76"/>
      <c r="AL36" s="144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76"/>
      <c r="AL37" s="144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77"/>
      <c r="AL38" s="144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77"/>
      <c r="AL39" s="144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77"/>
      <c r="AL40" s="144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77"/>
      <c r="AL41" s="144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77"/>
      <c r="AL42" s="144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77"/>
      <c r="AL43" s="144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77"/>
      <c r="AL44" s="144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77"/>
      <c r="AL45" s="144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77"/>
      <c r="AL46" s="14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77"/>
      <c r="AL47" s="14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77"/>
      <c r="AL48" s="14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77"/>
      <c r="AL49" s="14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77"/>
      <c r="AL50" s="14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77"/>
      <c r="AL51" s="14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8"/>
      <c r="AL52" s="487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77"/>
      <c r="AL53" s="14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79"/>
      <c r="AL54" s="147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187"/>
      <c r="AL55" s="146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77"/>
      <c r="AL56" s="14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77"/>
      <c r="AL57" s="144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77"/>
      <c r="AL58" s="14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4"/>
      <c r="AL59" s="465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187"/>
      <c r="AL60" s="146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77"/>
      <c r="AL61" s="14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77"/>
      <c r="AL62" s="144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77"/>
      <c r="AL63" s="14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77"/>
      <c r="AL64" s="144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77"/>
      <c r="AL65" s="14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77"/>
      <c r="AL66" s="144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77"/>
      <c r="AL67" s="14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77"/>
      <c r="AL68" s="144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77"/>
      <c r="AL69" s="14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77"/>
      <c r="AL70" s="144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77"/>
      <c r="AL71" s="14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77"/>
      <c r="AL72" s="144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77"/>
      <c r="AL73" s="14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79"/>
      <c r="AL74" s="147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80"/>
      <c r="AL75" s="148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77"/>
      <c r="AL76" s="144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77"/>
      <c r="AL77" s="14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76"/>
      <c r="AL78" s="144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znlUf6Fx8GypfS76WID+mytpv3kQcfD3n+c3AuWRCSbPYAPMi728Ki7imlFzR9om9anaIhTTRDS/qUFWB4uOKQ==" saltValue="5SGPDiY12W9e+xus30X8vw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99" priority="185">
      <formula>XES7=3</formula>
    </cfRule>
    <cfRule type="expression" dxfId="98" priority="186">
      <formula>H7=3</formula>
    </cfRule>
    <cfRule type="expression" dxfId="97" priority="187">
      <formula>H7=4</formula>
    </cfRule>
    <cfRule type="expression" dxfId="96" priority="188">
      <formula>H7=5</formula>
    </cfRule>
  </conditionalFormatting>
  <conditionalFormatting sqref="D7:D78">
    <cfRule type="expression" dxfId="95" priority="11">
      <formula>MONTH(D7)=MONTH(TODAY())</formula>
    </cfRule>
    <cfRule type="timePeriod" dxfId="9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93" priority="13" operator="lessThanOrEqual">
      <formula>64</formula>
    </cfRule>
  </conditionalFormatting>
  <conditionalFormatting sqref="H7:H78">
    <cfRule type="cellIs" dxfId="92" priority="22" operator="greaterThan">
      <formula>2</formula>
    </cfRule>
  </conditionalFormatting>
  <conditionalFormatting sqref="I7:I78">
    <cfRule type="cellIs" dxfId="91" priority="15" operator="greaterThanOrEqual">
      <formula>2</formula>
    </cfRule>
  </conditionalFormatting>
  <conditionalFormatting sqref="L7:L78 O7:O78">
    <cfRule type="timePeriod" dxfId="90" priority="14" timePeriod="lastMonth">
      <formula>AND(MONTH(L7)=MONTH(EDATE(TODAY(),0-1)),YEAR(L7)=YEAR(EDATE(TODAY(),0-1)))</formula>
    </cfRule>
    <cfRule type="timePeriod" dxfId="89" priority="16" timePeriod="nextMonth">
      <formula>AND(MONTH(L7)=MONTH(EDATE(TODAY(),0+1)),YEAR(L7)=YEAR(EDATE(TODAY(),0+1)))</formula>
    </cfRule>
    <cfRule type="timePeriod" dxfId="88" priority="17" timePeriod="thisMonth">
      <formula>AND(MONTH(L7)=MONTH(TODAY()),YEAR(L7)=YEAR(TODAY()))</formula>
    </cfRule>
  </conditionalFormatting>
  <conditionalFormatting sqref="U7:U59">
    <cfRule type="cellIs" dxfId="87" priority="7" operator="equal">
      <formula>0</formula>
    </cfRule>
    <cfRule type="top10" dxfId="86" priority="8" rank="1"/>
  </conditionalFormatting>
  <conditionalFormatting sqref="Y7:Y59">
    <cfRule type="cellIs" dxfId="85" priority="5" operator="equal">
      <formula>0</formula>
    </cfRule>
    <cfRule type="top10" dxfId="84" priority="6" rank="1"/>
  </conditionalFormatting>
  <conditionalFormatting sqref="AC7:AC59">
    <cfRule type="cellIs" dxfId="83" priority="3" operator="equal">
      <formula>0</formula>
    </cfRule>
    <cfRule type="top10" dxfId="82" priority="4" rank="1"/>
  </conditionalFormatting>
  <conditionalFormatting sqref="AG7:AG59">
    <cfRule type="cellIs" dxfId="81" priority="1" operator="equal">
      <formula>0</formula>
    </cfRule>
    <cfRule type="top10" dxfId="80" priority="2" rank="1"/>
  </conditionalFormatting>
  <hyperlinks>
    <hyperlink ref="A4:C4" r:id="rId1" display="※解説記事はこちら" xr:uid="{4A68AB2F-AD9C-4B40-92D9-8EA1AFF5B69E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E087D093-0368-4F6D-BE69-5DB3143389A3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3F463771-F56D-4589-8B05-AF92A92AA35C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1C9B0F90-74E0-400A-BDC2-282397B9FF22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3DDD4ECE-EC1D-4939-AD88-F19E2F59350D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showErrorMessage="1" xr:uid="{FBCECE89-C9D8-4498-A0AE-70B14C75BE5A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3FC52C6A-B35F-4F94-8B33-A04DA03C866D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DBEC739D-5D78-4B4C-B3CB-4740FBB2E31A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4F2E-F746-41D9-AC55-D614E8C7BF56}">
  <sheetPr codeName="Sheet19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329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COUNTIF('令和◯年12月 管理表 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COUNTIF('令和◯年12月 管理表  '!$H$55:$H$58,2)</f>
        <v>0</v>
      </c>
      <c r="G5" s="150"/>
      <c r="H5" s="232"/>
      <c r="I5" s="528"/>
      <c r="J5" s="529"/>
    </row>
    <row r="6" spans="2:16" ht="22.05" customHeight="1">
      <c r="B6" s="68">
        <f>COUNTIF('令和◯年12月 管理表 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COUNTIF('令和◯年12月 管理表  '!$H$55:$H$58,3)</f>
        <v>0</v>
      </c>
      <c r="H6" s="232"/>
      <c r="I6" s="528"/>
      <c r="J6" s="529"/>
    </row>
    <row r="7" spans="2:16" ht="22.05" customHeight="1">
      <c r="B7" s="278">
        <f>COUNTIF('令和◯年12月 管理表 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COUNTIF('令和◯年12月 管理表 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COUNTIF('令和◯年12月 管理表 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COUNTIF('令和◯年12月 管理表  '!$H$55:$H$58,4)</f>
        <v>0</v>
      </c>
      <c r="H8" s="232"/>
      <c r="I8" s="528"/>
      <c r="J8" s="529"/>
    </row>
    <row r="9" spans="2:16" ht="22.05" customHeight="1">
      <c r="B9" s="278">
        <f>COUNTIF('令和◯年12月 管理表 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COUNTIF('令和◯年12月 管理表  '!$H$55:$H$58,5)</f>
        <v>0</v>
      </c>
      <c r="H9" s="232"/>
      <c r="I9" s="528"/>
      <c r="J9" s="529"/>
    </row>
    <row r="10" spans="2:16" ht="22.05" customHeight="1">
      <c r="B10" s="68">
        <f>COUNTIF('令和◯年12月 管理表  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COUNTIF('令和◯年12月 管理表 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COUNTIF('令和◯年12月 管理表  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COUNTIF('令和◯年12月 管理表 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COUNTIF('令和◯年12月 管理表  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COUNTIF('令和◯年12月 管理表 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COUNTIF('令和◯年12月 管理表  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COUNTIF('令和◯年12月 管理表 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COUNTIF('令和◯年12月 管理表  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COUNTIF('令和◯年12月 管理表 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COUNTIF('令和◯年12月 管理表  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COUNTIF('令和◯年12月 管理表 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COUNTIF('令和◯年12月 管理表  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COUNTIF('令和◯年12月 管理表 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COUNTIF('令和◯年12月 管理表  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COUNTIF('令和◯年12月 管理表 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COUNTIF('令和◯年12月 管理表  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COUNTIF('令和◯年12月 管理表  '!$M$55:$N$59,ドロップダウンリスト一覧!D11)</f>
        <v>0</v>
      </c>
      <c r="J18" s="11"/>
    </row>
    <row r="19" spans="2:10" ht="22.05" customHeight="1">
      <c r="B19" s="278">
        <f>COUNTIF('令和◯年12月 管理表  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COUNTIF('令和◯年12月 管理表  '!$M$55:$N$59,ドロップダウンリスト一覧!D12)</f>
        <v>0</v>
      </c>
    </row>
    <row r="20" spans="2:10" ht="22.05" customHeight="1">
      <c r="B20" s="68">
        <f>COUNTIF('令和◯年12月 管理表  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COUNTIF('令和◯年12月 管理表  '!$M$55:$N$59,ドロップダウンリスト一覧!D13)</f>
        <v>0</v>
      </c>
    </row>
    <row r="21" spans="2:10" ht="22.05" customHeight="1">
      <c r="B21" s="328">
        <f>COUNTIF('令和◯年12月 管理表  '!$H$52:$H$54, "1") + COUNTIF('令和◯年12月 管理表 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COUNTIF('令和◯年12月 管理表  '!$H$59, "1") + COUNTIF('令和◯年12月 管理表  '!$H$59, "2")</f>
        <v>0</v>
      </c>
    </row>
    <row r="22" spans="2:10" ht="22.05" customHeight="1">
      <c r="B22" s="523">
        <f>COUNTIF('令和◯年12月 管理表  '!$H$52:$H$54, "3") + COUNTIF('令和◯年12月 管理表  '!$H$52:$H$54, "4") + COUNTIF('令和◯年12月 管理表 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COUNTIF('令和◯年12月 管理表  '!$H$59, "3") + COUNTIF('令和◯年12月 管理表  '!$H$59, "4") + COUNTIF('令和◯年12月 管理表 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SUM(F5:F9)</f>
        <v>0</v>
      </c>
    </row>
    <row r="26" spans="2:10" ht="22.05" customHeight="1">
      <c r="B26" s="71">
        <f>COUNTIF('令和◯年12月 管理表  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COUNTIF('令和◯年12月 管理表  '!$H$75:$H$78,ドロップダウンリスト一覧!A3)</f>
        <v>0</v>
      </c>
    </row>
    <row r="27" spans="2:10" ht="22.05" customHeight="1">
      <c r="B27" s="64">
        <f>COUNTIF('令和◯年12月 管理表  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COUNTIF('令和◯年12月 管理表  '!$H$75:$H$78,ドロップダウンリスト一覧!A4)</f>
        <v>0</v>
      </c>
    </row>
    <row r="28" spans="2:10" ht="22.05" customHeight="1">
      <c r="B28" s="74">
        <f>COUNTIF('令和◯年12月 管理表  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COUNTIF('令和◯年12月 管理表  '!$H$75:$H$78,ドロップダウンリスト一覧!A5)</f>
        <v>0</v>
      </c>
    </row>
    <row r="29" spans="2:10" ht="22.05" customHeight="1">
      <c r="B29" s="64">
        <f>COUNTIF('令和◯年12月 管理表  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COUNTIF('令和◯年12月 管理表  '!$M$75:$N$78,ドロップダウンリスト一覧!E3)</f>
        <v>0</v>
      </c>
    </row>
    <row r="30" spans="2:10" ht="22.05" customHeight="1">
      <c r="B30" s="74">
        <f>COUNTIF('令和◯年12月 管理表  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COUNTIF('令和◯年12月 管理表 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0x+hwVCO4vY87+m6amIFukw0cgxzkTkb3lE18dvzyLGMfcGQ4hkTMAHynhykgxUAyxOrlF3DwkAV7+HRaqpO9A==" saltValue="1iMKuhGLQmq3iKHKrWVjFQ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BD3F-A344-4EDF-AC75-D04621B7D994}">
  <sheetPr codeName="Sheet20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330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77"/>
      <c r="AL7" s="144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77"/>
      <c r="AL8" s="144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77"/>
      <c r="AL9" s="144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77"/>
      <c r="AL10" s="144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77"/>
      <c r="AL11" s="144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77"/>
      <c r="AL12" s="144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77"/>
      <c r="AL13" s="144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76"/>
      <c r="AL14" s="144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77"/>
      <c r="AL15" s="144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76"/>
      <c r="AL16" s="144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77"/>
      <c r="AL17" s="144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77"/>
      <c r="AL18" s="144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77"/>
      <c r="AL19" s="144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77"/>
      <c r="AL20" s="144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77"/>
      <c r="AL21" s="144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77"/>
      <c r="AL22" s="144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76"/>
      <c r="AL23" s="144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76"/>
      <c r="AL24" s="144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77"/>
      <c r="AL25" s="144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77"/>
      <c r="AL26" s="144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77"/>
      <c r="AL27" s="144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77"/>
      <c r="AL28" s="144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77"/>
      <c r="AL29" s="144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77"/>
      <c r="AL30" s="144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77"/>
      <c r="AL31" s="144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77"/>
      <c r="AL32" s="144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77"/>
      <c r="AL33" s="144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77"/>
      <c r="AL34" s="144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77"/>
      <c r="AL35" s="144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76"/>
      <c r="AL36" s="144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76"/>
      <c r="AL37" s="144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77"/>
      <c r="AL38" s="144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77"/>
      <c r="AL39" s="144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77"/>
      <c r="AL40" s="144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77"/>
      <c r="AL41" s="144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77"/>
      <c r="AL42" s="144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77"/>
      <c r="AL43" s="144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77"/>
      <c r="AL44" s="144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77"/>
      <c r="AL45" s="144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77"/>
      <c r="AL46" s="14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77"/>
      <c r="AL47" s="14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77"/>
      <c r="AL48" s="14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77"/>
      <c r="AL49" s="14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77"/>
      <c r="AL50" s="14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77"/>
      <c r="AL51" s="14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8"/>
      <c r="AL52" s="487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77"/>
      <c r="AL53" s="14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79"/>
      <c r="AL54" s="147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187"/>
      <c r="AL55" s="146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77"/>
      <c r="AL56" s="14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77"/>
      <c r="AL57" s="144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77"/>
      <c r="AL58" s="14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4"/>
      <c r="AL59" s="465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187"/>
      <c r="AL60" s="146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77"/>
      <c r="AL61" s="14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77"/>
      <c r="AL62" s="144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77"/>
      <c r="AL63" s="14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77"/>
      <c r="AL64" s="144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77"/>
      <c r="AL65" s="14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77"/>
      <c r="AL66" s="144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77"/>
      <c r="AL67" s="14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77"/>
      <c r="AL68" s="144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77"/>
      <c r="AL69" s="14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77"/>
      <c r="AL70" s="144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77"/>
      <c r="AL71" s="14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77"/>
      <c r="AL72" s="144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77"/>
      <c r="AL73" s="14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79"/>
      <c r="AL74" s="147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80"/>
      <c r="AL75" s="148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77"/>
      <c r="AL76" s="144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77"/>
      <c r="AL77" s="14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76"/>
      <c r="AL78" s="144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tEJFColiIK8B+qtd3jJ/EcwtIQCKVjhgaFdRGbhQf7wRBe8GPf+Bm0Uo76CUO8/zKr0gxfZ3nARQVNHv+qsHbQ==" saltValue="RzW2uw0Uk3Hfznu5Q4lNeQ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79" priority="181">
      <formula>XES7=3</formula>
    </cfRule>
    <cfRule type="expression" dxfId="78" priority="182">
      <formula>H7=3</formula>
    </cfRule>
    <cfRule type="expression" dxfId="77" priority="183">
      <formula>H7=4</formula>
    </cfRule>
    <cfRule type="expression" dxfId="76" priority="184">
      <formula>H7=5</formula>
    </cfRule>
  </conditionalFormatting>
  <conditionalFormatting sqref="D7:D78">
    <cfRule type="expression" dxfId="75" priority="11">
      <formula>MONTH(D7)=MONTH(TODAY())</formula>
    </cfRule>
    <cfRule type="timePeriod" dxfId="7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73" priority="13" operator="lessThanOrEqual">
      <formula>64</formula>
    </cfRule>
  </conditionalFormatting>
  <conditionalFormatting sqref="H7:H78">
    <cfRule type="cellIs" dxfId="72" priority="22" operator="greaterThan">
      <formula>2</formula>
    </cfRule>
  </conditionalFormatting>
  <conditionalFormatting sqref="I7:I78">
    <cfRule type="cellIs" dxfId="71" priority="15" operator="greaterThanOrEqual">
      <formula>2</formula>
    </cfRule>
  </conditionalFormatting>
  <conditionalFormatting sqref="L7:L78 O7:O78">
    <cfRule type="timePeriod" dxfId="70" priority="14" timePeriod="lastMonth">
      <formula>AND(MONTH(L7)=MONTH(EDATE(TODAY(),0-1)),YEAR(L7)=YEAR(EDATE(TODAY(),0-1)))</formula>
    </cfRule>
    <cfRule type="timePeriod" dxfId="69" priority="16" timePeriod="nextMonth">
      <formula>AND(MONTH(L7)=MONTH(EDATE(TODAY(),0+1)),YEAR(L7)=YEAR(EDATE(TODAY(),0+1)))</formula>
    </cfRule>
    <cfRule type="timePeriod" dxfId="68" priority="17" timePeriod="thisMonth">
      <formula>AND(MONTH(L7)=MONTH(TODAY()),YEAR(L7)=YEAR(TODAY()))</formula>
    </cfRule>
  </conditionalFormatting>
  <conditionalFormatting sqref="U7:U59">
    <cfRule type="cellIs" dxfId="67" priority="7" operator="equal">
      <formula>0</formula>
    </cfRule>
    <cfRule type="top10" dxfId="66" priority="8" rank="1"/>
  </conditionalFormatting>
  <conditionalFormatting sqref="Y7:Y59">
    <cfRule type="cellIs" dxfId="65" priority="5" operator="equal">
      <formula>0</formula>
    </cfRule>
    <cfRule type="top10" dxfId="64" priority="6" rank="1"/>
  </conditionalFormatting>
  <conditionalFormatting sqref="AC7:AC59">
    <cfRule type="cellIs" dxfId="63" priority="3" operator="equal">
      <formula>0</formula>
    </cfRule>
    <cfRule type="top10" dxfId="62" priority="4" rank="1"/>
  </conditionalFormatting>
  <conditionalFormatting sqref="AG7:AG59">
    <cfRule type="cellIs" dxfId="61" priority="1" operator="equal">
      <formula>0</formula>
    </cfRule>
    <cfRule type="top10" dxfId="60" priority="2" rank="1"/>
  </conditionalFormatting>
  <hyperlinks>
    <hyperlink ref="A4:C4" r:id="rId1" display="※解説記事はこちら" xr:uid="{1CA6D697-B473-4A15-88BD-242914D0E436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72B015C-D5DC-48B5-9DBD-9B0BDD625075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9E37D3CF-ACC2-4503-BA9B-83ED4FF0C25A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AB2326BC-5EE8-40C6-B963-F6C5050DA9C8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xr:uid="{538BDA22-7629-49A2-BE9D-7EDC6A72ABC0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319DBF30-57DE-40C2-BD9C-9C6345B0D987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46B22881-7CB4-4BE6-94D6-F8088E0C9577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CA49FBE7-EDAF-4FDA-BA02-6D37338BB2FE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6B88-5768-478D-9678-086CA2B62070}">
  <sheetPr codeName="Sheet21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331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COUNTIF('令和◯年1月 管理表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COUNTIF('令和◯年1月 管理表 '!$H$55:$H$58,1)</f>
        <v>0</v>
      </c>
      <c r="G5" s="150"/>
      <c r="H5" s="232"/>
      <c r="I5" s="528"/>
      <c r="J5" s="529"/>
    </row>
    <row r="6" spans="2:16" ht="22.05" customHeight="1">
      <c r="B6" s="68">
        <f>COUNTIF('令和◯年1月 管理表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COUNTIF('令和◯年1月 管理表 '!$H$55:$H$58,2)</f>
        <v>0</v>
      </c>
      <c r="H6" s="232"/>
      <c r="I6" s="528"/>
      <c r="J6" s="529"/>
    </row>
    <row r="7" spans="2:16" ht="22.05" customHeight="1">
      <c r="B7" s="278">
        <f>COUNTIF('令和◯年1月 管理表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COUNTIF('令和◯年1月 管理表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COUNTIF('令和◯年1月 管理表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COUNTIF('令和◯年1月 管理表 '!$H$55:$H$58,4)</f>
        <v>0</v>
      </c>
      <c r="H8" s="232"/>
      <c r="I8" s="528"/>
      <c r="J8" s="529"/>
    </row>
    <row r="9" spans="2:16" ht="22.05" customHeight="1">
      <c r="B9" s="278">
        <f>COUNTIF('令和◯年1月 管理表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COUNTIF('令和◯年1月 管理表 '!$H$55:$H$58,5)</f>
        <v>0</v>
      </c>
      <c r="H9" s="232"/>
      <c r="I9" s="528"/>
      <c r="J9" s="529"/>
    </row>
    <row r="10" spans="2:16" ht="22.05" customHeight="1">
      <c r="B10" s="68">
        <f>COUNTIF('令和◯年1月 管理表 '!$M$7:$N$54,ドロップダウンリスト一覧!D3)</f>
        <v>0</v>
      </c>
      <c r="C10" s="284">
        <f>金額設定!B7*B10</f>
        <v>0</v>
      </c>
      <c r="D10" s="496" t="s">
        <v>0</v>
      </c>
      <c r="E10" s="314">
        <f>金額設定!B7*F10</f>
        <v>0</v>
      </c>
      <c r="F10" s="68">
        <f>COUNTIF('令和◯年1月 管理表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COUNTIF('令和◯年1月 管理表 '!$M$7:$N$54,ドロップダウンリスト一覧!D4)</f>
        <v>0</v>
      </c>
      <c r="C11" s="277">
        <f>金額設定!B8*B11</f>
        <v>0</v>
      </c>
      <c r="D11" s="494" t="s">
        <v>288</v>
      </c>
      <c r="E11" s="493">
        <f>金額設定!B8*F11</f>
        <v>0</v>
      </c>
      <c r="F11" s="278">
        <f>COUNTIF('令和◯年1月 管理表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COUNTIF('令和◯年1月 管理表 '!$M$7:$N$54,ドロップダウンリスト一覧!D5)</f>
        <v>0</v>
      </c>
      <c r="C12" s="284">
        <f>金額設定!B9*B12</f>
        <v>0</v>
      </c>
      <c r="D12" s="496" t="s">
        <v>289</v>
      </c>
      <c r="E12" s="314">
        <f>金額設定!B9*F12</f>
        <v>0</v>
      </c>
      <c r="F12" s="68">
        <f>COUNTIF('令和◯年1月 管理表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COUNTIF('令和◯年1月 管理表 '!$M$7:$N$54,ドロップダウンリスト一覧!D6)</f>
        <v>0</v>
      </c>
      <c r="C13" s="277">
        <f>金額設定!B10*B13</f>
        <v>0</v>
      </c>
      <c r="D13" s="494" t="s">
        <v>9</v>
      </c>
      <c r="E13" s="493">
        <f>金額設定!B10*F13</f>
        <v>0</v>
      </c>
      <c r="F13" s="278">
        <f>COUNTIF('令和◯年1月 管理表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COUNTIF('令和◯年1月 管理表 '!$M$7:$N$54,ドロップダウンリスト一覧!D7)</f>
        <v>0</v>
      </c>
      <c r="C14" s="284">
        <f>金額設定!B11*B14</f>
        <v>0</v>
      </c>
      <c r="D14" s="496" t="s">
        <v>290</v>
      </c>
      <c r="E14" s="314">
        <f>金額設定!B11*F14</f>
        <v>0</v>
      </c>
      <c r="F14" s="68">
        <f>COUNTIF('令和◯年1月 管理表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COUNTIF('令和◯年1月 管理表 '!$M$7:$N$54,ドロップダウンリスト一覧!D8)</f>
        <v>0</v>
      </c>
      <c r="C15" s="277">
        <f>金額設定!B12*B15</f>
        <v>0</v>
      </c>
      <c r="D15" s="494" t="s">
        <v>291</v>
      </c>
      <c r="E15" s="493">
        <f>金額設定!B12*F15</f>
        <v>0</v>
      </c>
      <c r="F15" s="278">
        <f>COUNTIF('令和◯年1月 管理表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COUNTIF('令和◯年1月 管理表 '!$M$7:$N$54,ドロップダウンリスト一覧!D9)</f>
        <v>0</v>
      </c>
      <c r="C16" s="284">
        <f>金額設定!B13*B16</f>
        <v>0</v>
      </c>
      <c r="D16" s="496" t="s">
        <v>292</v>
      </c>
      <c r="E16" s="314">
        <f>金額設定!B13*F16</f>
        <v>0</v>
      </c>
      <c r="F16" s="68">
        <f>COUNTIF('令和◯年1月 管理表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COUNTIF('令和◯年1月 管理表 '!$M$7:$N$54,ドロップダウンリスト一覧!D10)</f>
        <v>0</v>
      </c>
      <c r="C17" s="277">
        <f>金額設定!B14*B17</f>
        <v>0</v>
      </c>
      <c r="D17" s="494" t="s">
        <v>293</v>
      </c>
      <c r="E17" s="493">
        <f>金額設定!B14*F17</f>
        <v>0</v>
      </c>
      <c r="F17" s="278">
        <f>COUNTIF('令和◯年1月 管理表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COUNTIF('令和◯年1月 管理表 '!$M$7:$N$54,ドロップダウンリスト一覧!D11)</f>
        <v>0</v>
      </c>
      <c r="C18" s="284">
        <f>金額設定!B15*B18</f>
        <v>0</v>
      </c>
      <c r="D18" s="496" t="s">
        <v>294</v>
      </c>
      <c r="E18" s="314">
        <f>金額設定!B15*F18</f>
        <v>0</v>
      </c>
      <c r="F18" s="68">
        <f>COUNTIF('令和◯年1月 管理表 '!$M$55:$N$59,ドロップダウンリスト一覧!D11)</f>
        <v>0</v>
      </c>
      <c r="J18" s="11"/>
    </row>
    <row r="19" spans="2:10" ht="22.05" customHeight="1">
      <c r="B19" s="278">
        <f>COUNTIF('令和◯年1月 管理表 '!$M$7:$N$54,ドロップダウンリスト一覧!D12)</f>
        <v>0</v>
      </c>
      <c r="C19" s="277">
        <f>金額設定!B16*B19</f>
        <v>0</v>
      </c>
      <c r="D19" s="494" t="s">
        <v>96</v>
      </c>
      <c r="E19" s="493">
        <f>金額設定!B16*F19</f>
        <v>0</v>
      </c>
      <c r="F19" s="278">
        <f>COUNTIF('令和◯年1月 管理表 '!$M$55:$N$59,ドロップダウンリスト一覧!D12)</f>
        <v>0</v>
      </c>
    </row>
    <row r="20" spans="2:10" ht="22.05" customHeight="1">
      <c r="B20" s="68">
        <f>COUNTIF('令和◯年1月 管理表 '!$M$7:$N$54,ドロップダウンリスト一覧!D13)</f>
        <v>0</v>
      </c>
      <c r="C20" s="284">
        <f>金額設定!B17*B20</f>
        <v>0</v>
      </c>
      <c r="D20" s="497" t="s">
        <v>252</v>
      </c>
      <c r="E20" s="314">
        <f>金額設定!B17*F20</f>
        <v>0</v>
      </c>
      <c r="F20" s="68">
        <f>COUNTIF('令和◯年1月 管理表 '!$M$55:$N$59,ドロップダウンリスト一覧!D13)</f>
        <v>0</v>
      </c>
    </row>
    <row r="21" spans="2:10" ht="22.05" customHeight="1">
      <c r="B21" s="328">
        <f>COUNTIF('令和◯年1月 管理表 '!$H$52:$H$54, "1") + COUNTIF('令和◯年1月 管理表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COUNTIF('令和◯年1月 管理表 '!$H$59, "1") + COUNTIF('令和◯年1月 管理表 '!$H$59, "2")</f>
        <v>0</v>
      </c>
    </row>
    <row r="22" spans="2:10" ht="22.05" customHeight="1">
      <c r="B22" s="523">
        <f>COUNTIF('令和◯年1月 管理表 '!$H$52:$H$54, "3") + COUNTIF('令和◯年1月 管理表 '!$H$52:$H$54, "4") + COUNTIF('令和◯年1月 管理表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COUNTIF('令和◯年1月 管理表 '!$H$59, "3") + COUNTIF('令和◯年1月 管理表 '!$H$59, "4") + COUNTIF('令和◯年1月 管理表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8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4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2">
        <f>SUM(E5:E24)</f>
        <v>0</v>
      </c>
      <c r="F25" s="509">
        <f>SUM(F5:F9)</f>
        <v>0</v>
      </c>
    </row>
    <row r="26" spans="2:10" ht="22.05" customHeight="1">
      <c r="B26" s="71">
        <f>COUNTIF('令和◯年1月 管理表 '!$H$60:$H$74,"事業対象者")</f>
        <v>0</v>
      </c>
      <c r="C26" s="325">
        <f>4494*B26</f>
        <v>0</v>
      </c>
      <c r="D26" s="72" t="s">
        <v>98</v>
      </c>
      <c r="E26" s="92">
        <f>金額設定!D5*F26</f>
        <v>0</v>
      </c>
      <c r="F26" s="71">
        <f>COUNTIF('令和◯年2月 管理表 '!$H$75:$H$78,ドロップダウンリスト一覧!A3)</f>
        <v>0</v>
      </c>
    </row>
    <row r="27" spans="2:10" ht="22.05" customHeight="1">
      <c r="B27" s="64">
        <f>COUNTIF('令和◯年1月 管理表 '!$H$60:$H$74,"１")</f>
        <v>0</v>
      </c>
      <c r="C27" s="284">
        <f>金額設定!D5*B27</f>
        <v>0</v>
      </c>
      <c r="D27" s="66" t="s">
        <v>99</v>
      </c>
      <c r="E27" s="91">
        <f>金額設定!D5*F27</f>
        <v>0</v>
      </c>
      <c r="F27" s="68">
        <f>COUNTIF('令和◯年2月 管理表 '!$H$75:$H$78,ドロップダウンリスト一覧!A4)</f>
        <v>0</v>
      </c>
    </row>
    <row r="28" spans="2:10" ht="22.05" customHeight="1">
      <c r="B28" s="74">
        <f>COUNTIF('令和◯年1月 管理表 '!$H$60:$H$74,"2")</f>
        <v>0</v>
      </c>
      <c r="C28" s="282">
        <f>金額設定!D5*B28</f>
        <v>0</v>
      </c>
      <c r="D28" s="75" t="s">
        <v>100</v>
      </c>
      <c r="E28" s="93">
        <f>金額設定!D5*F28</f>
        <v>0</v>
      </c>
      <c r="F28" s="74">
        <f>COUNTIF('令和◯年2月 管理表 '!$H$75:$H$78,ドロップダウンリスト一覧!A5)</f>
        <v>0</v>
      </c>
    </row>
    <row r="29" spans="2:10" ht="22.05" customHeight="1">
      <c r="B29" s="64">
        <f>COUNTIF('令和◯年1月 管理表 '!$M$60:$N$74,ドロップダウンリスト一覧!E3)</f>
        <v>0</v>
      </c>
      <c r="C29" s="326">
        <f>金額設定!D6*B29</f>
        <v>0</v>
      </c>
      <c r="D29" s="70" t="s">
        <v>0</v>
      </c>
      <c r="E29" s="314">
        <f>金額設定!D6*F29</f>
        <v>0</v>
      </c>
      <c r="F29" s="64">
        <f>COUNTIF('令和◯年2月 管理表 '!$L$75:$M$78,ドロップダウンリスト一覧!E3:E4)</f>
        <v>0</v>
      </c>
    </row>
    <row r="30" spans="2:10" ht="22.05" customHeight="1">
      <c r="B30" s="74">
        <f>COUNTIF('令和◯年1月 管理表 '!$M$60:$N$74,ドロップダウンリスト一覧!E4)</f>
        <v>0</v>
      </c>
      <c r="C30" s="282">
        <f>金額設定!D7*B30</f>
        <v>0</v>
      </c>
      <c r="D30" s="77" t="s">
        <v>101</v>
      </c>
      <c r="E30" s="93">
        <f>金額設定!D7*F30</f>
        <v>0</v>
      </c>
      <c r="F30" s="74">
        <f>COUNTIF('令和◯年2月 管理表 '!$L$75:$M$78,ドロップダウンリスト一覧!E4:E5)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9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20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Hh6rw63bsCAEKY+Au9HieP1pKWzr9jclUjUb3fWhp2BMg7/wSnm3mBxfd1jz5FpxCHHBtoUNM5ATw6E1YAz8mQ==" saltValue="M+AiWHP+cDl2nxLitvRCZQ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AA90-9D2A-4D1F-B133-21A402472198}">
  <sheetPr codeName="Sheet22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332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37" t="s">
        <v>16</v>
      </c>
      <c r="AL6" s="31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44"/>
      <c r="AC7" s="164">
        <f>COUNTIF($AB$7:$AB$59,$AB$7:$AB$59)</f>
        <v>0</v>
      </c>
      <c r="AD7" s="172" t="str">
        <f>IFERROR(AC7/$AC$6,"0％")</f>
        <v>0％</v>
      </c>
      <c r="AE7" s="177"/>
      <c r="AF7" s="144"/>
      <c r="AG7" s="164">
        <f>COUNTIF($AF$7:$AF$59,$AF$7:$AF$59)</f>
        <v>0</v>
      </c>
      <c r="AH7" s="193" t="str">
        <f>IFERROR(AG7/$AG$6,"0％")</f>
        <v>0％</v>
      </c>
      <c r="AI7" s="177"/>
      <c r="AJ7" s="144"/>
      <c r="AK7" s="177"/>
      <c r="AL7" s="144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144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144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144"/>
      <c r="AK8" s="177"/>
      <c r="AL8" s="144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144"/>
      <c r="AC9" s="164">
        <f t="shared" si="5"/>
        <v>0</v>
      </c>
      <c r="AD9" s="172" t="str">
        <f t="shared" si="6"/>
        <v>0％</v>
      </c>
      <c r="AE9" s="177"/>
      <c r="AF9" s="144"/>
      <c r="AG9" s="164">
        <f t="shared" si="7"/>
        <v>0</v>
      </c>
      <c r="AH9" s="193" t="str">
        <f t="shared" si="8"/>
        <v>0％</v>
      </c>
      <c r="AI9" s="177"/>
      <c r="AJ9" s="144"/>
      <c r="AK9" s="177"/>
      <c r="AL9" s="144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144"/>
      <c r="AC10" s="164">
        <f t="shared" si="5"/>
        <v>0</v>
      </c>
      <c r="AD10" s="172" t="str">
        <f t="shared" si="6"/>
        <v>0％</v>
      </c>
      <c r="AE10" s="177"/>
      <c r="AF10" s="144"/>
      <c r="AG10" s="164">
        <f t="shared" si="7"/>
        <v>0</v>
      </c>
      <c r="AH10" s="193" t="str">
        <f t="shared" si="8"/>
        <v>0％</v>
      </c>
      <c r="AI10" s="177"/>
      <c r="AJ10" s="144"/>
      <c r="AK10" s="177"/>
      <c r="AL10" s="144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144"/>
      <c r="AC11" s="164">
        <f t="shared" si="5"/>
        <v>0</v>
      </c>
      <c r="AD11" s="172" t="str">
        <f t="shared" si="6"/>
        <v>0％</v>
      </c>
      <c r="AE11" s="177"/>
      <c r="AF11" s="144"/>
      <c r="AG11" s="164">
        <f t="shared" si="7"/>
        <v>0</v>
      </c>
      <c r="AH11" s="193" t="str">
        <f t="shared" si="8"/>
        <v>0％</v>
      </c>
      <c r="AI11" s="177"/>
      <c r="AJ11" s="144"/>
      <c r="AK11" s="177"/>
      <c r="AL11" s="144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144"/>
      <c r="AC12" s="164">
        <f t="shared" si="5"/>
        <v>0</v>
      </c>
      <c r="AD12" s="172" t="str">
        <f t="shared" si="6"/>
        <v>0％</v>
      </c>
      <c r="AE12" s="177"/>
      <c r="AF12" s="144"/>
      <c r="AG12" s="164">
        <f t="shared" si="7"/>
        <v>0</v>
      </c>
      <c r="AH12" s="193" t="str">
        <f t="shared" si="8"/>
        <v>0％</v>
      </c>
      <c r="AI12" s="177"/>
      <c r="AJ12" s="144"/>
      <c r="AK12" s="177"/>
      <c r="AL12" s="144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144"/>
      <c r="AC13" s="164">
        <f t="shared" si="5"/>
        <v>0</v>
      </c>
      <c r="AD13" s="172" t="str">
        <f t="shared" si="6"/>
        <v>0％</v>
      </c>
      <c r="AE13" s="177"/>
      <c r="AF13" s="144"/>
      <c r="AG13" s="164">
        <f t="shared" si="7"/>
        <v>0</v>
      </c>
      <c r="AH13" s="193" t="str">
        <f t="shared" si="8"/>
        <v>0％</v>
      </c>
      <c r="AI13" s="177"/>
      <c r="AJ13" s="144"/>
      <c r="AK13" s="177"/>
      <c r="AL13" s="144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144"/>
      <c r="AC14" s="164">
        <f t="shared" si="5"/>
        <v>0</v>
      </c>
      <c r="AD14" s="172" t="str">
        <f t="shared" si="6"/>
        <v>0％</v>
      </c>
      <c r="AE14" s="176"/>
      <c r="AF14" s="144"/>
      <c r="AG14" s="164">
        <f t="shared" si="7"/>
        <v>0</v>
      </c>
      <c r="AH14" s="193" t="str">
        <f t="shared" si="8"/>
        <v>0％</v>
      </c>
      <c r="AI14" s="176"/>
      <c r="AJ14" s="144"/>
      <c r="AK14" s="176"/>
      <c r="AL14" s="144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144"/>
      <c r="AC15" s="164">
        <f t="shared" si="5"/>
        <v>0</v>
      </c>
      <c r="AD15" s="172" t="str">
        <f t="shared" si="6"/>
        <v>0％</v>
      </c>
      <c r="AE15" s="177"/>
      <c r="AF15" s="144"/>
      <c r="AG15" s="164">
        <f t="shared" si="7"/>
        <v>0</v>
      </c>
      <c r="AH15" s="193" t="str">
        <f t="shared" si="8"/>
        <v>0％</v>
      </c>
      <c r="AI15" s="177"/>
      <c r="AJ15" s="144"/>
      <c r="AK15" s="177"/>
      <c r="AL15" s="144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144"/>
      <c r="AC16" s="164">
        <f t="shared" si="5"/>
        <v>0</v>
      </c>
      <c r="AD16" s="172" t="str">
        <f t="shared" si="6"/>
        <v>0％</v>
      </c>
      <c r="AE16" s="176"/>
      <c r="AF16" s="144"/>
      <c r="AG16" s="164">
        <f t="shared" si="7"/>
        <v>0</v>
      </c>
      <c r="AH16" s="193" t="str">
        <f t="shared" si="8"/>
        <v>0％</v>
      </c>
      <c r="AI16" s="176"/>
      <c r="AJ16" s="144"/>
      <c r="AK16" s="176"/>
      <c r="AL16" s="144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144"/>
      <c r="AC17" s="164">
        <f t="shared" si="5"/>
        <v>0</v>
      </c>
      <c r="AD17" s="172" t="str">
        <f t="shared" si="6"/>
        <v>0％</v>
      </c>
      <c r="AE17" s="177"/>
      <c r="AF17" s="144"/>
      <c r="AG17" s="164">
        <f t="shared" si="7"/>
        <v>0</v>
      </c>
      <c r="AH17" s="193" t="str">
        <f t="shared" si="8"/>
        <v>0％</v>
      </c>
      <c r="AI17" s="177"/>
      <c r="AJ17" s="144"/>
      <c r="AK17" s="177"/>
      <c r="AL17" s="144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144"/>
      <c r="AC18" s="164">
        <f t="shared" si="5"/>
        <v>0</v>
      </c>
      <c r="AD18" s="172" t="str">
        <f t="shared" si="6"/>
        <v>0％</v>
      </c>
      <c r="AE18" s="177"/>
      <c r="AF18" s="144"/>
      <c r="AG18" s="164">
        <f t="shared" si="7"/>
        <v>0</v>
      </c>
      <c r="AH18" s="193" t="str">
        <f t="shared" si="8"/>
        <v>0％</v>
      </c>
      <c r="AI18" s="177"/>
      <c r="AJ18" s="144"/>
      <c r="AK18" s="177"/>
      <c r="AL18" s="144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144"/>
      <c r="AC19" s="164">
        <f t="shared" si="5"/>
        <v>0</v>
      </c>
      <c r="AD19" s="172" t="str">
        <f t="shared" si="6"/>
        <v>0％</v>
      </c>
      <c r="AE19" s="177"/>
      <c r="AF19" s="144"/>
      <c r="AG19" s="164">
        <f t="shared" si="7"/>
        <v>0</v>
      </c>
      <c r="AH19" s="193" t="str">
        <f t="shared" si="8"/>
        <v>0％</v>
      </c>
      <c r="AI19" s="177"/>
      <c r="AJ19" s="144"/>
      <c r="AK19" s="177"/>
      <c r="AL19" s="144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144"/>
      <c r="AC20" s="164">
        <f t="shared" si="5"/>
        <v>0</v>
      </c>
      <c r="AD20" s="172" t="str">
        <f t="shared" si="6"/>
        <v>0％</v>
      </c>
      <c r="AE20" s="177"/>
      <c r="AF20" s="144"/>
      <c r="AG20" s="164">
        <f t="shared" si="7"/>
        <v>0</v>
      </c>
      <c r="AH20" s="193" t="str">
        <f t="shared" si="8"/>
        <v>0％</v>
      </c>
      <c r="AI20" s="177"/>
      <c r="AJ20" s="144"/>
      <c r="AK20" s="177"/>
      <c r="AL20" s="144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144"/>
      <c r="AC21" s="164">
        <f t="shared" si="5"/>
        <v>0</v>
      </c>
      <c r="AD21" s="172" t="str">
        <f t="shared" si="6"/>
        <v>0％</v>
      </c>
      <c r="AE21" s="177"/>
      <c r="AF21" s="144"/>
      <c r="AG21" s="164">
        <f t="shared" si="7"/>
        <v>0</v>
      </c>
      <c r="AH21" s="193" t="str">
        <f t="shared" si="8"/>
        <v>0％</v>
      </c>
      <c r="AI21" s="177"/>
      <c r="AJ21" s="144"/>
      <c r="AK21" s="177"/>
      <c r="AL21" s="144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144"/>
      <c r="AC22" s="164">
        <f t="shared" si="5"/>
        <v>0</v>
      </c>
      <c r="AD22" s="172" t="str">
        <f t="shared" si="6"/>
        <v>0％</v>
      </c>
      <c r="AE22" s="177"/>
      <c r="AF22" s="144"/>
      <c r="AG22" s="164">
        <f t="shared" si="7"/>
        <v>0</v>
      </c>
      <c r="AH22" s="193" t="str">
        <f t="shared" si="8"/>
        <v>0％</v>
      </c>
      <c r="AI22" s="177"/>
      <c r="AJ22" s="144"/>
      <c r="AK22" s="177"/>
      <c r="AL22" s="144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144"/>
      <c r="AC23" s="164">
        <f t="shared" si="5"/>
        <v>0</v>
      </c>
      <c r="AD23" s="172" t="str">
        <f t="shared" si="6"/>
        <v>0％</v>
      </c>
      <c r="AE23" s="176"/>
      <c r="AF23" s="144"/>
      <c r="AG23" s="164">
        <f t="shared" si="7"/>
        <v>0</v>
      </c>
      <c r="AH23" s="193" t="str">
        <f t="shared" si="8"/>
        <v>0％</v>
      </c>
      <c r="AI23" s="176"/>
      <c r="AJ23" s="144"/>
      <c r="AK23" s="176"/>
      <c r="AL23" s="144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144"/>
      <c r="AC24" s="164">
        <f t="shared" si="5"/>
        <v>0</v>
      </c>
      <c r="AD24" s="172" t="str">
        <f t="shared" si="6"/>
        <v>0％</v>
      </c>
      <c r="AE24" s="176"/>
      <c r="AF24" s="144"/>
      <c r="AG24" s="164">
        <f t="shared" si="7"/>
        <v>0</v>
      </c>
      <c r="AH24" s="193" t="str">
        <f t="shared" si="8"/>
        <v>0％</v>
      </c>
      <c r="AI24" s="176"/>
      <c r="AJ24" s="144"/>
      <c r="AK24" s="176"/>
      <c r="AL24" s="144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144"/>
      <c r="AC25" s="164">
        <f t="shared" si="5"/>
        <v>0</v>
      </c>
      <c r="AD25" s="172" t="str">
        <f t="shared" si="6"/>
        <v>0％</v>
      </c>
      <c r="AE25" s="177"/>
      <c r="AF25" s="144"/>
      <c r="AG25" s="164">
        <f t="shared" si="7"/>
        <v>0</v>
      </c>
      <c r="AH25" s="193" t="str">
        <f t="shared" si="8"/>
        <v>0％</v>
      </c>
      <c r="AI25" s="177"/>
      <c r="AJ25" s="144"/>
      <c r="AK25" s="177"/>
      <c r="AL25" s="144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144"/>
      <c r="AC26" s="164">
        <f t="shared" si="5"/>
        <v>0</v>
      </c>
      <c r="AD26" s="172" t="str">
        <f t="shared" si="6"/>
        <v>0％</v>
      </c>
      <c r="AE26" s="177"/>
      <c r="AF26" s="144"/>
      <c r="AG26" s="164">
        <f t="shared" si="7"/>
        <v>0</v>
      </c>
      <c r="AH26" s="193" t="str">
        <f t="shared" si="8"/>
        <v>0％</v>
      </c>
      <c r="AI26" s="177"/>
      <c r="AJ26" s="144"/>
      <c r="AK26" s="177"/>
      <c r="AL26" s="144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144"/>
      <c r="AC27" s="164">
        <f t="shared" si="5"/>
        <v>0</v>
      </c>
      <c r="AD27" s="172" t="str">
        <f t="shared" si="6"/>
        <v>0％</v>
      </c>
      <c r="AE27" s="177"/>
      <c r="AF27" s="144"/>
      <c r="AG27" s="164">
        <f t="shared" si="7"/>
        <v>0</v>
      </c>
      <c r="AH27" s="193" t="str">
        <f t="shared" si="8"/>
        <v>0％</v>
      </c>
      <c r="AI27" s="177"/>
      <c r="AJ27" s="144"/>
      <c r="AK27" s="177"/>
      <c r="AL27" s="144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144"/>
      <c r="AC28" s="164">
        <f t="shared" si="5"/>
        <v>0</v>
      </c>
      <c r="AD28" s="172" t="str">
        <f t="shared" si="6"/>
        <v>0％</v>
      </c>
      <c r="AE28" s="177"/>
      <c r="AF28" s="144"/>
      <c r="AG28" s="164">
        <f t="shared" si="7"/>
        <v>0</v>
      </c>
      <c r="AH28" s="193" t="str">
        <f t="shared" si="8"/>
        <v>0％</v>
      </c>
      <c r="AI28" s="177"/>
      <c r="AJ28" s="144"/>
      <c r="AK28" s="177"/>
      <c r="AL28" s="144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144"/>
      <c r="AC29" s="164">
        <f t="shared" si="5"/>
        <v>0</v>
      </c>
      <c r="AD29" s="172" t="str">
        <f t="shared" si="6"/>
        <v>0％</v>
      </c>
      <c r="AE29" s="177"/>
      <c r="AF29" s="144"/>
      <c r="AG29" s="164">
        <f t="shared" si="7"/>
        <v>0</v>
      </c>
      <c r="AH29" s="193" t="str">
        <f t="shared" si="8"/>
        <v>0％</v>
      </c>
      <c r="AI29" s="177"/>
      <c r="AJ29" s="144"/>
      <c r="AK29" s="177"/>
      <c r="AL29" s="144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144"/>
      <c r="AC30" s="164">
        <f t="shared" si="5"/>
        <v>0</v>
      </c>
      <c r="AD30" s="172" t="str">
        <f t="shared" si="6"/>
        <v>0％</v>
      </c>
      <c r="AE30" s="177"/>
      <c r="AF30" s="144"/>
      <c r="AG30" s="164">
        <f t="shared" si="7"/>
        <v>0</v>
      </c>
      <c r="AH30" s="193" t="str">
        <f t="shared" si="8"/>
        <v>0％</v>
      </c>
      <c r="AI30" s="177"/>
      <c r="AJ30" s="144"/>
      <c r="AK30" s="177"/>
      <c r="AL30" s="144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144"/>
      <c r="AC31" s="164">
        <f t="shared" si="5"/>
        <v>0</v>
      </c>
      <c r="AD31" s="172" t="str">
        <f t="shared" si="6"/>
        <v>0％</v>
      </c>
      <c r="AE31" s="177"/>
      <c r="AF31" s="144"/>
      <c r="AG31" s="164">
        <f t="shared" si="7"/>
        <v>0</v>
      </c>
      <c r="AH31" s="193" t="str">
        <f t="shared" si="8"/>
        <v>0％</v>
      </c>
      <c r="AI31" s="177"/>
      <c r="AJ31" s="144"/>
      <c r="AK31" s="177"/>
      <c r="AL31" s="144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144"/>
      <c r="AC32" s="164">
        <f t="shared" si="5"/>
        <v>0</v>
      </c>
      <c r="AD32" s="172" t="str">
        <f t="shared" si="6"/>
        <v>0％</v>
      </c>
      <c r="AE32" s="177"/>
      <c r="AF32" s="144"/>
      <c r="AG32" s="164">
        <f t="shared" si="7"/>
        <v>0</v>
      </c>
      <c r="AH32" s="193" t="str">
        <f t="shared" si="8"/>
        <v>0％</v>
      </c>
      <c r="AI32" s="177"/>
      <c r="AJ32" s="144"/>
      <c r="AK32" s="177"/>
      <c r="AL32" s="144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144"/>
      <c r="AC33" s="164">
        <f t="shared" si="5"/>
        <v>0</v>
      </c>
      <c r="AD33" s="172" t="str">
        <f t="shared" si="6"/>
        <v>0％</v>
      </c>
      <c r="AE33" s="177"/>
      <c r="AF33" s="144"/>
      <c r="AG33" s="164">
        <f t="shared" si="7"/>
        <v>0</v>
      </c>
      <c r="AH33" s="193" t="str">
        <f t="shared" si="8"/>
        <v>0％</v>
      </c>
      <c r="AI33" s="177"/>
      <c r="AJ33" s="144"/>
      <c r="AK33" s="177"/>
      <c r="AL33" s="144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144"/>
      <c r="AC34" s="164">
        <f t="shared" si="5"/>
        <v>0</v>
      </c>
      <c r="AD34" s="172" t="str">
        <f t="shared" si="6"/>
        <v>0％</v>
      </c>
      <c r="AE34" s="177"/>
      <c r="AF34" s="144"/>
      <c r="AG34" s="164">
        <f t="shared" si="7"/>
        <v>0</v>
      </c>
      <c r="AH34" s="193" t="str">
        <f t="shared" si="8"/>
        <v>0％</v>
      </c>
      <c r="AI34" s="177"/>
      <c r="AJ34" s="144"/>
      <c r="AK34" s="177"/>
      <c r="AL34" s="144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144"/>
      <c r="AC35" s="164">
        <f t="shared" si="5"/>
        <v>0</v>
      </c>
      <c r="AD35" s="172" t="str">
        <f t="shared" si="6"/>
        <v>0％</v>
      </c>
      <c r="AE35" s="177"/>
      <c r="AF35" s="144"/>
      <c r="AG35" s="164">
        <f t="shared" si="7"/>
        <v>0</v>
      </c>
      <c r="AH35" s="193" t="str">
        <f t="shared" si="8"/>
        <v>0％</v>
      </c>
      <c r="AI35" s="177"/>
      <c r="AJ35" s="144"/>
      <c r="AK35" s="177"/>
      <c r="AL35" s="144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144"/>
      <c r="AC36" s="164">
        <f t="shared" si="5"/>
        <v>0</v>
      </c>
      <c r="AD36" s="172" t="str">
        <f t="shared" si="6"/>
        <v>0％</v>
      </c>
      <c r="AE36" s="176"/>
      <c r="AF36" s="144"/>
      <c r="AG36" s="164">
        <f t="shared" si="7"/>
        <v>0</v>
      </c>
      <c r="AH36" s="193" t="str">
        <f t="shared" si="8"/>
        <v>0％</v>
      </c>
      <c r="AI36" s="176"/>
      <c r="AJ36" s="144"/>
      <c r="AK36" s="176"/>
      <c r="AL36" s="144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144"/>
      <c r="AC37" s="164">
        <f t="shared" si="5"/>
        <v>0</v>
      </c>
      <c r="AD37" s="172" t="str">
        <f t="shared" si="6"/>
        <v>0％</v>
      </c>
      <c r="AE37" s="176"/>
      <c r="AF37" s="144"/>
      <c r="AG37" s="164">
        <f t="shared" si="7"/>
        <v>0</v>
      </c>
      <c r="AH37" s="193" t="str">
        <f t="shared" si="8"/>
        <v>0％</v>
      </c>
      <c r="AI37" s="176"/>
      <c r="AJ37" s="144"/>
      <c r="AK37" s="176"/>
      <c r="AL37" s="144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144"/>
      <c r="AC38" s="164">
        <f t="shared" si="5"/>
        <v>0</v>
      </c>
      <c r="AD38" s="172" t="str">
        <f t="shared" si="6"/>
        <v>0％</v>
      </c>
      <c r="AE38" s="177"/>
      <c r="AF38" s="144"/>
      <c r="AG38" s="164">
        <f t="shared" si="7"/>
        <v>0</v>
      </c>
      <c r="AH38" s="193" t="str">
        <f t="shared" si="8"/>
        <v>0％</v>
      </c>
      <c r="AI38" s="177"/>
      <c r="AJ38" s="144"/>
      <c r="AK38" s="177"/>
      <c r="AL38" s="144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144"/>
      <c r="AC39" s="164">
        <f t="shared" si="5"/>
        <v>0</v>
      </c>
      <c r="AD39" s="172" t="str">
        <f t="shared" si="6"/>
        <v>0％</v>
      </c>
      <c r="AE39" s="177"/>
      <c r="AF39" s="144"/>
      <c r="AG39" s="164">
        <f t="shared" si="7"/>
        <v>0</v>
      </c>
      <c r="AH39" s="193" t="str">
        <f t="shared" si="8"/>
        <v>0％</v>
      </c>
      <c r="AI39" s="177"/>
      <c r="AJ39" s="144"/>
      <c r="AK39" s="177"/>
      <c r="AL39" s="144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144"/>
      <c r="AC40" s="164">
        <f t="shared" si="5"/>
        <v>0</v>
      </c>
      <c r="AD40" s="172" t="str">
        <f t="shared" si="6"/>
        <v>0％</v>
      </c>
      <c r="AE40" s="177"/>
      <c r="AF40" s="144"/>
      <c r="AG40" s="164">
        <f t="shared" si="7"/>
        <v>0</v>
      </c>
      <c r="AH40" s="193" t="str">
        <f t="shared" si="8"/>
        <v>0％</v>
      </c>
      <c r="AI40" s="177"/>
      <c r="AJ40" s="144"/>
      <c r="AK40" s="177"/>
      <c r="AL40" s="144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144"/>
      <c r="AC41" s="164">
        <f t="shared" si="5"/>
        <v>0</v>
      </c>
      <c r="AD41" s="172" t="str">
        <f t="shared" si="6"/>
        <v>0％</v>
      </c>
      <c r="AE41" s="177"/>
      <c r="AF41" s="144"/>
      <c r="AG41" s="164">
        <f t="shared" si="7"/>
        <v>0</v>
      </c>
      <c r="AH41" s="193" t="str">
        <f t="shared" si="8"/>
        <v>0％</v>
      </c>
      <c r="AI41" s="177"/>
      <c r="AJ41" s="144"/>
      <c r="AK41" s="177"/>
      <c r="AL41" s="144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144"/>
      <c r="AC42" s="164">
        <f t="shared" si="5"/>
        <v>0</v>
      </c>
      <c r="AD42" s="172" t="str">
        <f t="shared" si="6"/>
        <v>0％</v>
      </c>
      <c r="AE42" s="177"/>
      <c r="AF42" s="144"/>
      <c r="AG42" s="164">
        <f t="shared" si="7"/>
        <v>0</v>
      </c>
      <c r="AH42" s="193" t="str">
        <f t="shared" si="8"/>
        <v>0％</v>
      </c>
      <c r="AI42" s="177"/>
      <c r="AJ42" s="144"/>
      <c r="AK42" s="177"/>
      <c r="AL42" s="144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144"/>
      <c r="AC43" s="164">
        <f t="shared" si="5"/>
        <v>0</v>
      </c>
      <c r="AD43" s="172" t="str">
        <f t="shared" si="6"/>
        <v>0％</v>
      </c>
      <c r="AE43" s="177"/>
      <c r="AF43" s="144"/>
      <c r="AG43" s="164">
        <f t="shared" si="7"/>
        <v>0</v>
      </c>
      <c r="AH43" s="193" t="str">
        <f t="shared" si="8"/>
        <v>0％</v>
      </c>
      <c r="AI43" s="177"/>
      <c r="AJ43" s="144"/>
      <c r="AK43" s="177"/>
      <c r="AL43" s="144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144"/>
      <c r="AC44" s="164">
        <f t="shared" si="5"/>
        <v>0</v>
      </c>
      <c r="AD44" s="172" t="str">
        <f t="shared" si="6"/>
        <v>0％</v>
      </c>
      <c r="AE44" s="177"/>
      <c r="AF44" s="144"/>
      <c r="AG44" s="164">
        <f t="shared" si="7"/>
        <v>0</v>
      </c>
      <c r="AH44" s="193" t="str">
        <f t="shared" si="8"/>
        <v>0％</v>
      </c>
      <c r="AI44" s="177"/>
      <c r="AJ44" s="144"/>
      <c r="AK44" s="177"/>
      <c r="AL44" s="144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144"/>
      <c r="AC45" s="164">
        <f t="shared" si="5"/>
        <v>0</v>
      </c>
      <c r="AD45" s="172" t="str">
        <f t="shared" si="6"/>
        <v>0％</v>
      </c>
      <c r="AE45" s="177"/>
      <c r="AF45" s="144"/>
      <c r="AG45" s="164">
        <f t="shared" si="7"/>
        <v>0</v>
      </c>
      <c r="AH45" s="193" t="str">
        <f t="shared" si="8"/>
        <v>0％</v>
      </c>
      <c r="AI45" s="177"/>
      <c r="AJ45" s="144"/>
      <c r="AK45" s="177"/>
      <c r="AL45" s="144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8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145"/>
      <c r="AC46" s="164">
        <f t="shared" si="5"/>
        <v>0</v>
      </c>
      <c r="AD46" s="172" t="str">
        <f t="shared" si="6"/>
        <v>0％</v>
      </c>
      <c r="AE46" s="177"/>
      <c r="AF46" s="145"/>
      <c r="AG46" s="164">
        <f t="shared" si="7"/>
        <v>0</v>
      </c>
      <c r="AH46" s="193" t="str">
        <f t="shared" si="8"/>
        <v>0％</v>
      </c>
      <c r="AI46" s="177"/>
      <c r="AJ46" s="145"/>
      <c r="AK46" s="177"/>
      <c r="AL46" s="14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8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145"/>
      <c r="AC47" s="164">
        <f t="shared" si="5"/>
        <v>0</v>
      </c>
      <c r="AD47" s="172" t="str">
        <f t="shared" si="6"/>
        <v>0％</v>
      </c>
      <c r="AE47" s="177"/>
      <c r="AF47" s="145"/>
      <c r="AG47" s="164">
        <f t="shared" si="7"/>
        <v>0</v>
      </c>
      <c r="AH47" s="193" t="str">
        <f t="shared" si="8"/>
        <v>0％</v>
      </c>
      <c r="AI47" s="177"/>
      <c r="AJ47" s="145"/>
      <c r="AK47" s="177"/>
      <c r="AL47" s="14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8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145"/>
      <c r="AC48" s="164">
        <f t="shared" si="5"/>
        <v>0</v>
      </c>
      <c r="AD48" s="172" t="str">
        <f t="shared" si="6"/>
        <v>0％</v>
      </c>
      <c r="AE48" s="177"/>
      <c r="AF48" s="145"/>
      <c r="AG48" s="164">
        <f t="shared" si="7"/>
        <v>0</v>
      </c>
      <c r="AH48" s="193" t="str">
        <f t="shared" si="8"/>
        <v>0％</v>
      </c>
      <c r="AI48" s="177"/>
      <c r="AJ48" s="145"/>
      <c r="AK48" s="177"/>
      <c r="AL48" s="14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8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145"/>
      <c r="AC49" s="164">
        <f t="shared" si="5"/>
        <v>0</v>
      </c>
      <c r="AD49" s="172" t="str">
        <f t="shared" si="6"/>
        <v>0％</v>
      </c>
      <c r="AE49" s="177"/>
      <c r="AF49" s="145"/>
      <c r="AG49" s="164">
        <f t="shared" si="7"/>
        <v>0</v>
      </c>
      <c r="AH49" s="193" t="str">
        <f t="shared" si="8"/>
        <v>0％</v>
      </c>
      <c r="AI49" s="177"/>
      <c r="AJ49" s="145"/>
      <c r="AK49" s="177"/>
      <c r="AL49" s="14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145"/>
      <c r="AC50" s="164">
        <f t="shared" si="5"/>
        <v>0</v>
      </c>
      <c r="AD50" s="172" t="str">
        <f t="shared" si="6"/>
        <v>0％</v>
      </c>
      <c r="AE50" s="177"/>
      <c r="AF50" s="145"/>
      <c r="AG50" s="164">
        <f t="shared" si="7"/>
        <v>0</v>
      </c>
      <c r="AH50" s="193" t="str">
        <f t="shared" si="8"/>
        <v>0％</v>
      </c>
      <c r="AI50" s="177"/>
      <c r="AJ50" s="145"/>
      <c r="AK50" s="177"/>
      <c r="AL50" s="14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145"/>
      <c r="AC51" s="165">
        <f t="shared" si="5"/>
        <v>0</v>
      </c>
      <c r="AD51" s="226" t="str">
        <f t="shared" si="6"/>
        <v>0％</v>
      </c>
      <c r="AE51" s="177"/>
      <c r="AF51" s="145"/>
      <c r="AG51" s="165">
        <f t="shared" si="7"/>
        <v>0</v>
      </c>
      <c r="AH51" s="227" t="str">
        <f t="shared" si="8"/>
        <v>0％</v>
      </c>
      <c r="AI51" s="177"/>
      <c r="AJ51" s="145"/>
      <c r="AK51" s="177"/>
      <c r="AL51" s="14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87"/>
      <c r="AC52" s="484">
        <f t="shared" si="5"/>
        <v>0</v>
      </c>
      <c r="AD52" s="485" t="str">
        <f t="shared" si="6"/>
        <v>0％</v>
      </c>
      <c r="AE52" s="488"/>
      <c r="AF52" s="487"/>
      <c r="AG52" s="484">
        <f t="shared" si="7"/>
        <v>0</v>
      </c>
      <c r="AH52" s="499" t="str">
        <f t="shared" si="8"/>
        <v>0％</v>
      </c>
      <c r="AI52" s="488"/>
      <c r="AJ52" s="487"/>
      <c r="AK52" s="488"/>
      <c r="AL52" s="487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145"/>
      <c r="AC53" s="164">
        <f t="shared" si="5"/>
        <v>0</v>
      </c>
      <c r="AD53" s="172" t="str">
        <f t="shared" si="6"/>
        <v>0％</v>
      </c>
      <c r="AE53" s="177"/>
      <c r="AF53" s="145"/>
      <c r="AG53" s="164">
        <f t="shared" si="7"/>
        <v>0</v>
      </c>
      <c r="AH53" s="193" t="str">
        <f t="shared" si="8"/>
        <v>0％</v>
      </c>
      <c r="AI53" s="177"/>
      <c r="AJ53" s="145"/>
      <c r="AK53" s="177"/>
      <c r="AL53" s="14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147"/>
      <c r="AC54" s="167">
        <f t="shared" si="5"/>
        <v>0</v>
      </c>
      <c r="AD54" s="230" t="str">
        <f t="shared" si="6"/>
        <v>0％</v>
      </c>
      <c r="AE54" s="179"/>
      <c r="AF54" s="147"/>
      <c r="AG54" s="167">
        <f t="shared" si="7"/>
        <v>0</v>
      </c>
      <c r="AH54" s="231" t="str">
        <f t="shared" si="8"/>
        <v>0％</v>
      </c>
      <c r="AI54" s="179"/>
      <c r="AJ54" s="147"/>
      <c r="AK54" s="179"/>
      <c r="AL54" s="147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146"/>
      <c r="AC55" s="166">
        <f t="shared" si="5"/>
        <v>0</v>
      </c>
      <c r="AD55" s="228" t="str">
        <f t="shared" si="6"/>
        <v>0％</v>
      </c>
      <c r="AE55" s="187"/>
      <c r="AF55" s="146"/>
      <c r="AG55" s="166">
        <f t="shared" si="7"/>
        <v>0</v>
      </c>
      <c r="AH55" s="229" t="str">
        <f t="shared" si="8"/>
        <v>0％</v>
      </c>
      <c r="AI55" s="187"/>
      <c r="AJ55" s="146"/>
      <c r="AK55" s="187"/>
      <c r="AL55" s="146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145"/>
      <c r="AC56" s="164">
        <f t="shared" si="5"/>
        <v>0</v>
      </c>
      <c r="AD56" s="172" t="str">
        <f t="shared" si="6"/>
        <v>0％</v>
      </c>
      <c r="AE56" s="177"/>
      <c r="AF56" s="145"/>
      <c r="AG56" s="164">
        <f t="shared" si="7"/>
        <v>0</v>
      </c>
      <c r="AH56" s="193" t="str">
        <f t="shared" si="8"/>
        <v>0％</v>
      </c>
      <c r="AI56" s="177"/>
      <c r="AJ56" s="145"/>
      <c r="AK56" s="177"/>
      <c r="AL56" s="14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144"/>
      <c r="AC57" s="164">
        <f t="shared" si="5"/>
        <v>0</v>
      </c>
      <c r="AD57" s="172" t="str">
        <f t="shared" si="6"/>
        <v>0％</v>
      </c>
      <c r="AE57" s="177"/>
      <c r="AF57" s="144"/>
      <c r="AG57" s="164">
        <f t="shared" si="7"/>
        <v>0</v>
      </c>
      <c r="AH57" s="193" t="str">
        <f t="shared" si="8"/>
        <v>0％</v>
      </c>
      <c r="AI57" s="177"/>
      <c r="AJ57" s="144"/>
      <c r="AK57" s="177"/>
      <c r="AL57" s="144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145"/>
      <c r="AC58" s="164">
        <f t="shared" si="5"/>
        <v>0</v>
      </c>
      <c r="AD58" s="172" t="str">
        <f t="shared" si="6"/>
        <v>0％</v>
      </c>
      <c r="AE58" s="177"/>
      <c r="AF58" s="145"/>
      <c r="AG58" s="164">
        <f t="shared" si="7"/>
        <v>0</v>
      </c>
      <c r="AH58" s="193" t="str">
        <f t="shared" si="8"/>
        <v>0％</v>
      </c>
      <c r="AI58" s="177"/>
      <c r="AJ58" s="145"/>
      <c r="AK58" s="177"/>
      <c r="AL58" s="14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65"/>
      <c r="AC59" s="466">
        <f t="shared" si="5"/>
        <v>0</v>
      </c>
      <c r="AD59" s="463" t="str">
        <f t="shared" si="6"/>
        <v>0％</v>
      </c>
      <c r="AE59" s="464"/>
      <c r="AF59" s="465"/>
      <c r="AG59" s="466">
        <f t="shared" si="7"/>
        <v>0</v>
      </c>
      <c r="AH59" s="467" t="str">
        <f t="shared" si="8"/>
        <v>0％</v>
      </c>
      <c r="AI59" s="464"/>
      <c r="AJ59" s="465"/>
      <c r="AK59" s="464"/>
      <c r="AL59" s="465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146"/>
      <c r="AC60" s="152"/>
      <c r="AD60" s="157"/>
      <c r="AE60" s="187"/>
      <c r="AF60" s="146"/>
      <c r="AG60" s="152"/>
      <c r="AH60" s="194"/>
      <c r="AI60" s="187"/>
      <c r="AJ60" s="146"/>
      <c r="AK60" s="187"/>
      <c r="AL60" s="146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145"/>
      <c r="AC61" s="153"/>
      <c r="AD61" s="158"/>
      <c r="AE61" s="177"/>
      <c r="AF61" s="145"/>
      <c r="AG61" s="153"/>
      <c r="AH61" s="195"/>
      <c r="AI61" s="177"/>
      <c r="AJ61" s="145"/>
      <c r="AK61" s="177"/>
      <c r="AL61" s="14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144"/>
      <c r="AC62" s="154"/>
      <c r="AD62" s="159"/>
      <c r="AE62" s="177"/>
      <c r="AF62" s="144"/>
      <c r="AG62" s="154"/>
      <c r="AH62" s="196"/>
      <c r="AI62" s="177"/>
      <c r="AJ62" s="144"/>
      <c r="AK62" s="177"/>
      <c r="AL62" s="144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145"/>
      <c r="AC63" s="153"/>
      <c r="AD63" s="158"/>
      <c r="AE63" s="177"/>
      <c r="AF63" s="145"/>
      <c r="AG63" s="153"/>
      <c r="AH63" s="195"/>
      <c r="AI63" s="177"/>
      <c r="AJ63" s="145"/>
      <c r="AK63" s="177"/>
      <c r="AL63" s="14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144"/>
      <c r="AC64" s="154"/>
      <c r="AD64" s="159"/>
      <c r="AE64" s="177"/>
      <c r="AF64" s="144"/>
      <c r="AG64" s="154"/>
      <c r="AH64" s="196"/>
      <c r="AI64" s="177"/>
      <c r="AJ64" s="144"/>
      <c r="AK64" s="177"/>
      <c r="AL64" s="144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145"/>
      <c r="AC65" s="153"/>
      <c r="AD65" s="158"/>
      <c r="AE65" s="177"/>
      <c r="AF65" s="145"/>
      <c r="AG65" s="153"/>
      <c r="AH65" s="195"/>
      <c r="AI65" s="177"/>
      <c r="AJ65" s="145"/>
      <c r="AK65" s="177"/>
      <c r="AL65" s="14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144"/>
      <c r="AC66" s="154"/>
      <c r="AD66" s="159"/>
      <c r="AE66" s="177"/>
      <c r="AF66" s="144"/>
      <c r="AG66" s="154"/>
      <c r="AH66" s="196"/>
      <c r="AI66" s="177"/>
      <c r="AJ66" s="144"/>
      <c r="AK66" s="177"/>
      <c r="AL66" s="144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145"/>
      <c r="AC67" s="153"/>
      <c r="AD67" s="158"/>
      <c r="AE67" s="177"/>
      <c r="AF67" s="145"/>
      <c r="AG67" s="153"/>
      <c r="AH67" s="195"/>
      <c r="AI67" s="177"/>
      <c r="AJ67" s="145"/>
      <c r="AK67" s="177"/>
      <c r="AL67" s="14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144"/>
      <c r="AC68" s="154"/>
      <c r="AD68" s="159"/>
      <c r="AE68" s="177"/>
      <c r="AF68" s="144"/>
      <c r="AG68" s="154"/>
      <c r="AH68" s="196"/>
      <c r="AI68" s="177"/>
      <c r="AJ68" s="144"/>
      <c r="AK68" s="177"/>
      <c r="AL68" s="144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145"/>
      <c r="AC69" s="153"/>
      <c r="AD69" s="158"/>
      <c r="AE69" s="177"/>
      <c r="AF69" s="145"/>
      <c r="AG69" s="153"/>
      <c r="AH69" s="195"/>
      <c r="AI69" s="177"/>
      <c r="AJ69" s="145"/>
      <c r="AK69" s="177"/>
      <c r="AL69" s="14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144"/>
      <c r="AC70" s="154"/>
      <c r="AD70" s="159"/>
      <c r="AE70" s="177"/>
      <c r="AF70" s="144"/>
      <c r="AG70" s="154"/>
      <c r="AH70" s="196"/>
      <c r="AI70" s="177"/>
      <c r="AJ70" s="144"/>
      <c r="AK70" s="177"/>
      <c r="AL70" s="144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145"/>
      <c r="AC71" s="153"/>
      <c r="AD71" s="158"/>
      <c r="AE71" s="177"/>
      <c r="AF71" s="145"/>
      <c r="AG71" s="153"/>
      <c r="AH71" s="195"/>
      <c r="AI71" s="177"/>
      <c r="AJ71" s="145"/>
      <c r="AK71" s="177"/>
      <c r="AL71" s="14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144"/>
      <c r="AC72" s="154"/>
      <c r="AD72" s="159"/>
      <c r="AE72" s="177"/>
      <c r="AF72" s="144"/>
      <c r="AG72" s="154"/>
      <c r="AH72" s="196"/>
      <c r="AI72" s="177"/>
      <c r="AJ72" s="144"/>
      <c r="AK72" s="177"/>
      <c r="AL72" s="144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145"/>
      <c r="AC73" s="153"/>
      <c r="AD73" s="158"/>
      <c r="AE73" s="177"/>
      <c r="AF73" s="145"/>
      <c r="AG73" s="153"/>
      <c r="AH73" s="195"/>
      <c r="AI73" s="177"/>
      <c r="AJ73" s="145"/>
      <c r="AK73" s="177"/>
      <c r="AL73" s="14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147"/>
      <c r="AC74" s="155"/>
      <c r="AD74" s="160"/>
      <c r="AE74" s="179"/>
      <c r="AF74" s="147"/>
      <c r="AG74" s="155"/>
      <c r="AH74" s="197"/>
      <c r="AI74" s="179"/>
      <c r="AJ74" s="147"/>
      <c r="AK74" s="179"/>
      <c r="AL74" s="147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148"/>
      <c r="AC75" s="156"/>
      <c r="AD75" s="161"/>
      <c r="AE75" s="180"/>
      <c r="AF75" s="148"/>
      <c r="AG75" s="156"/>
      <c r="AH75" s="198"/>
      <c r="AI75" s="180"/>
      <c r="AJ75" s="148"/>
      <c r="AK75" s="180"/>
      <c r="AL75" s="148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144"/>
      <c r="AC76" s="154"/>
      <c r="AD76" s="159"/>
      <c r="AE76" s="177"/>
      <c r="AF76" s="144"/>
      <c r="AG76" s="154"/>
      <c r="AH76" s="196"/>
      <c r="AI76" s="177"/>
      <c r="AJ76" s="144"/>
      <c r="AK76" s="177"/>
      <c r="AL76" s="144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145"/>
      <c r="AC77" s="153"/>
      <c r="AD77" s="158"/>
      <c r="AE77" s="177"/>
      <c r="AF77" s="145"/>
      <c r="AG77" s="153"/>
      <c r="AH77" s="195"/>
      <c r="AI77" s="177"/>
      <c r="AJ77" s="145"/>
      <c r="AK77" s="177"/>
      <c r="AL77" s="14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144"/>
      <c r="AC78" s="154"/>
      <c r="AD78" s="159"/>
      <c r="AE78" s="176"/>
      <c r="AF78" s="144"/>
      <c r="AG78" s="154"/>
      <c r="AH78" s="196"/>
      <c r="AI78" s="176"/>
      <c r="AJ78" s="144"/>
      <c r="AK78" s="176"/>
      <c r="AL78" s="144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+pSjq00HSFF6Zsvb/nIzb/Gbq/4OQXbxWBITEaQ3tilSlppuDCX6R/pggV1w3o6xGtTtuDAriEbAdjFLzU42gw==" saltValue="uKt7Ac2px8nKMGEUEPGAYA==" spinCount="100000" sheet="1" objects="1" scenarios="1"/>
  <mergeCells count="104">
    <mergeCell ref="A4:C4"/>
    <mergeCell ref="A2:C2"/>
    <mergeCell ref="A3:C3"/>
    <mergeCell ref="A75:A78"/>
    <mergeCell ref="A5:A6"/>
    <mergeCell ref="B5:B6"/>
    <mergeCell ref="C5:G5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59" priority="177">
      <formula>XES7=3</formula>
    </cfRule>
    <cfRule type="expression" dxfId="58" priority="178">
      <formula>H7=3</formula>
    </cfRule>
    <cfRule type="expression" dxfId="57" priority="179">
      <formula>H7=4</formula>
    </cfRule>
    <cfRule type="expression" dxfId="56" priority="180">
      <formula>H7=5</formula>
    </cfRule>
  </conditionalFormatting>
  <conditionalFormatting sqref="D7:D78">
    <cfRule type="expression" dxfId="55" priority="11">
      <formula>MONTH(D7)=MONTH(TODAY())</formula>
    </cfRule>
    <cfRule type="timePeriod" dxfId="5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53" priority="13" operator="lessThanOrEqual">
      <formula>64</formula>
    </cfRule>
  </conditionalFormatting>
  <conditionalFormatting sqref="H7:H78">
    <cfRule type="cellIs" dxfId="52" priority="22" operator="greaterThan">
      <formula>2</formula>
    </cfRule>
  </conditionalFormatting>
  <conditionalFormatting sqref="I7:I78">
    <cfRule type="cellIs" dxfId="51" priority="15" operator="greaterThanOrEqual">
      <formula>2</formula>
    </cfRule>
  </conditionalFormatting>
  <conditionalFormatting sqref="L7:L78 O7:O78">
    <cfRule type="timePeriod" dxfId="50" priority="14" timePeriod="lastMonth">
      <formula>AND(MONTH(L7)=MONTH(EDATE(TODAY(),0-1)),YEAR(L7)=YEAR(EDATE(TODAY(),0-1)))</formula>
    </cfRule>
    <cfRule type="timePeriod" dxfId="49" priority="16" timePeriod="nextMonth">
      <formula>AND(MONTH(L7)=MONTH(EDATE(TODAY(),0+1)),YEAR(L7)=YEAR(EDATE(TODAY(),0+1)))</formula>
    </cfRule>
    <cfRule type="timePeriod" dxfId="48" priority="17" timePeriod="thisMonth">
      <formula>AND(MONTH(L7)=MONTH(TODAY()),YEAR(L7)=YEAR(TODAY()))</formula>
    </cfRule>
  </conditionalFormatting>
  <conditionalFormatting sqref="U7:U59">
    <cfRule type="cellIs" dxfId="47" priority="7" operator="equal">
      <formula>0</formula>
    </cfRule>
    <cfRule type="top10" dxfId="46" priority="8" rank="1"/>
  </conditionalFormatting>
  <conditionalFormatting sqref="Y7:Y59">
    <cfRule type="cellIs" dxfId="45" priority="5" operator="equal">
      <formula>0</formula>
    </cfRule>
    <cfRule type="top10" dxfId="44" priority="6" rank="1"/>
  </conditionalFormatting>
  <conditionalFormatting sqref="AC7:AC59">
    <cfRule type="cellIs" dxfId="43" priority="3" operator="equal">
      <formula>0</formula>
    </cfRule>
    <cfRule type="top10" dxfId="42" priority="4" rank="1"/>
  </conditionalFormatting>
  <conditionalFormatting sqref="AG7:AG59">
    <cfRule type="cellIs" dxfId="41" priority="1" operator="equal">
      <formula>0</formula>
    </cfRule>
    <cfRule type="top10" dxfId="40" priority="2" rank="1"/>
  </conditionalFormatting>
  <hyperlinks>
    <hyperlink ref="A4:C4" r:id="rId1" display="※解説記事はこちら" xr:uid="{F52DB246-5B2E-429C-AF94-EB5BE00252F1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C9F03F3B-E39B-4CBC-B5A1-F9E9DFEBED5A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780487EF-E0DA-43DF-8CCD-C00185746C4E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11881B2B-D79F-4529-BBCF-C650908CE1BA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BB5478BA-B700-4C40-A0CF-B94AD0CE861E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showErrorMessage="1" xr:uid="{988B8D4D-4E89-4B2A-B5CD-9304BBE7D080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754EF3A1-1914-4D3B-A190-4D44F1E82B2D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F0636567-39FF-4407-A447-9D0823C744B4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42F7-FA6D-465D-80DB-0A371B9DB955}">
  <sheetPr codeName="Sheet23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24" t="s">
        <v>333</v>
      </c>
      <c r="C2" s="625"/>
      <c r="D2" s="625"/>
      <c r="E2" s="625"/>
      <c r="F2" s="626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COUNTIF('令和◯年2月 管理表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COUNTIF('令和◯年2月 管理表 '!$H$55:$H$58,1)</f>
        <v>0</v>
      </c>
      <c r="G5" s="150"/>
      <c r="H5" s="232"/>
      <c r="I5" s="528"/>
      <c r="J5" s="529"/>
    </row>
    <row r="6" spans="2:16" ht="22.05" customHeight="1">
      <c r="B6" s="68">
        <f>COUNTIF('令和◯年2月 管理表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COUNTIF('令和◯年2月 管理表 '!$H$55:$H$58,2)</f>
        <v>0</v>
      </c>
      <c r="H6" s="232"/>
      <c r="I6" s="528"/>
      <c r="J6" s="529"/>
    </row>
    <row r="7" spans="2:16" ht="22.05" customHeight="1">
      <c r="B7" s="278">
        <f>COUNTIF('令和◯年2月 管理表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COUNTIF('令和◯年2月 管理表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COUNTIF('令和◯年2月 管理表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COUNTIF('令和◯年2月 管理表 '!$H$55:$H$58,4)</f>
        <v>0</v>
      </c>
      <c r="H8" s="232"/>
      <c r="I8" s="528"/>
      <c r="J8" s="529"/>
    </row>
    <row r="9" spans="2:16" ht="22.05" customHeight="1">
      <c r="B9" s="278">
        <f>COUNTIF('令和◯年2月 管理表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COUNTIF('令和◯年2月 管理表 '!$H$55:$H$58,5)</f>
        <v>0</v>
      </c>
      <c r="H9" s="232"/>
      <c r="I9" s="528"/>
      <c r="J9" s="529"/>
    </row>
    <row r="10" spans="2:16" ht="22.05" customHeight="1">
      <c r="B10" s="68">
        <f>COUNTIF('令和◯年2月 管理表 '!$M$7:$N$54,ドロップダウンリスト一覧!D3)</f>
        <v>0</v>
      </c>
      <c r="C10" s="284">
        <f>金額設定!B7*B10</f>
        <v>0</v>
      </c>
      <c r="D10" s="496" t="s">
        <v>0</v>
      </c>
      <c r="E10" s="314">
        <f>金額設定!B7*F10</f>
        <v>0</v>
      </c>
      <c r="F10" s="68">
        <f>COUNTIF('令和◯年2月 管理表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COUNTIF('令和◯年2月 管理表 '!$M$7:$N$54,ドロップダウンリスト一覧!D4)</f>
        <v>0</v>
      </c>
      <c r="C11" s="277">
        <f>金額設定!B8*B11</f>
        <v>0</v>
      </c>
      <c r="D11" s="494" t="s">
        <v>288</v>
      </c>
      <c r="E11" s="493">
        <f>金額設定!B8*F11</f>
        <v>0</v>
      </c>
      <c r="F11" s="278">
        <f>COUNTIF('令和◯年2月 管理表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COUNTIF('令和◯年2月 管理表 '!$M$7:$N$54,ドロップダウンリスト一覧!D5)</f>
        <v>0</v>
      </c>
      <c r="C12" s="284">
        <f>金額設定!B9*B12</f>
        <v>0</v>
      </c>
      <c r="D12" s="496" t="s">
        <v>289</v>
      </c>
      <c r="E12" s="314">
        <f>金額設定!B9*F12</f>
        <v>0</v>
      </c>
      <c r="F12" s="68">
        <f>COUNTIF('令和◯年2月 管理表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COUNTIF('令和◯年2月 管理表 '!$M$7:$N$54,ドロップダウンリスト一覧!D6)</f>
        <v>0</v>
      </c>
      <c r="C13" s="277">
        <f>金額設定!B10*B13</f>
        <v>0</v>
      </c>
      <c r="D13" s="494" t="s">
        <v>9</v>
      </c>
      <c r="E13" s="493">
        <f>金額設定!B10*F13</f>
        <v>0</v>
      </c>
      <c r="F13" s="278">
        <f>COUNTIF('令和◯年2月 管理表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COUNTIF('令和◯年2月 管理表 '!$M$7:$N$54,ドロップダウンリスト一覧!D7)</f>
        <v>0</v>
      </c>
      <c r="C14" s="284">
        <f>金額設定!B11*B14</f>
        <v>0</v>
      </c>
      <c r="D14" s="496" t="s">
        <v>290</v>
      </c>
      <c r="E14" s="314">
        <f>金額設定!B11*F14</f>
        <v>0</v>
      </c>
      <c r="F14" s="68">
        <f>COUNTIF('令和◯年2月 管理表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COUNTIF('令和◯年2月 管理表 '!$M$7:$N$54,ドロップダウンリスト一覧!D8)</f>
        <v>0</v>
      </c>
      <c r="C15" s="277">
        <f>金額設定!B12*B15</f>
        <v>0</v>
      </c>
      <c r="D15" s="494" t="s">
        <v>291</v>
      </c>
      <c r="E15" s="493">
        <f>金額設定!B12*F15</f>
        <v>0</v>
      </c>
      <c r="F15" s="278">
        <f>COUNTIF('令和◯年2月 管理表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COUNTIF('令和◯年2月 管理表 '!$M$7:$N$54,ドロップダウンリスト一覧!D9)</f>
        <v>0</v>
      </c>
      <c r="C16" s="284">
        <f>金額設定!B13*B16</f>
        <v>0</v>
      </c>
      <c r="D16" s="496" t="s">
        <v>292</v>
      </c>
      <c r="E16" s="314">
        <f>金額設定!B13*F16</f>
        <v>0</v>
      </c>
      <c r="F16" s="68">
        <f>COUNTIF('令和◯年2月 管理表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COUNTIF('令和◯年2月 管理表 '!$M$7:$N$54,ドロップダウンリスト一覧!D10)</f>
        <v>0</v>
      </c>
      <c r="C17" s="277">
        <f>金額設定!B14*B17</f>
        <v>0</v>
      </c>
      <c r="D17" s="494" t="s">
        <v>293</v>
      </c>
      <c r="E17" s="493">
        <f>金額設定!B14*F17</f>
        <v>0</v>
      </c>
      <c r="F17" s="278">
        <f>COUNTIF('令和◯年2月 管理表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COUNTIF('令和◯年2月 管理表 '!$M$7:$N$54,ドロップダウンリスト一覧!D11)</f>
        <v>0</v>
      </c>
      <c r="C18" s="284">
        <f>金額設定!B15*B18</f>
        <v>0</v>
      </c>
      <c r="D18" s="496" t="s">
        <v>294</v>
      </c>
      <c r="E18" s="314">
        <f>金額設定!B15*F18</f>
        <v>0</v>
      </c>
      <c r="F18" s="68">
        <f>COUNTIF('令和◯年2月 管理表 '!$M$55:$N$59,ドロップダウンリスト一覧!D11)</f>
        <v>0</v>
      </c>
      <c r="J18" s="11"/>
    </row>
    <row r="19" spans="2:10" ht="22.05" customHeight="1">
      <c r="B19" s="278">
        <f>COUNTIF('令和◯年2月 管理表 '!$M$7:$N$54,ドロップダウンリスト一覧!D12)</f>
        <v>0</v>
      </c>
      <c r="C19" s="277">
        <f>金額設定!B16*B19</f>
        <v>0</v>
      </c>
      <c r="D19" s="494" t="s">
        <v>96</v>
      </c>
      <c r="E19" s="493">
        <f>金額設定!B16*F19</f>
        <v>0</v>
      </c>
      <c r="F19" s="278">
        <f>COUNTIF('令和◯年2月 管理表 '!$M$55:$N$59,ドロップダウンリスト一覧!D12)</f>
        <v>0</v>
      </c>
    </row>
    <row r="20" spans="2:10" ht="22.05" customHeight="1">
      <c r="B20" s="68">
        <f>COUNTIF('令和◯年2月 管理表 '!$M$7:$N$54,ドロップダウンリスト一覧!D13)</f>
        <v>0</v>
      </c>
      <c r="C20" s="284">
        <f>金額設定!B17*B20</f>
        <v>0</v>
      </c>
      <c r="D20" s="497" t="s">
        <v>252</v>
      </c>
      <c r="E20" s="314">
        <f>金額設定!B17*F20</f>
        <v>0</v>
      </c>
      <c r="F20" s="68">
        <f>COUNTIF('令和◯年2月 管理表 '!$M$55:$N$59,ドロップダウンリスト一覧!D13)</f>
        <v>0</v>
      </c>
    </row>
    <row r="21" spans="2:10" ht="22.05" customHeight="1">
      <c r="B21" s="328">
        <f>COUNTIF('令和◯年2月 管理表 '!$H$52:$H$54, "1") + COUNTIF('令和◯年2月 管理表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COUNTIF('令和◯年2月 管理表 '!$H$59, "1") + COUNTIF('令和◯年2月 管理表 '!$H$59, "2")</f>
        <v>0</v>
      </c>
    </row>
    <row r="22" spans="2:10" ht="22.05" customHeight="1">
      <c r="B22" s="523">
        <f>COUNTIF('令和◯年2月 管理表 '!$H$52:$H$54, "3") + COUNTIF('令和◯年2月 管理表 '!$H$52:$H$54, "4") + COUNTIF('令和◯年2月 管理表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COUNTIF('令和◯年2月 管理表 '!$H$59, "3") + COUNTIF('令和◯年2月 管理表 '!$H$59, "4") + COUNTIF('令和◯年2月 管理表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8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4">
        <f>金額設定!B21*F24</f>
        <v>0</v>
      </c>
      <c r="F24" s="68">
        <f>SUM(F5:F9)</f>
        <v>0</v>
      </c>
    </row>
    <row r="25" spans="2:10" ht="22.05" customHeight="1" thickBot="1">
      <c r="B25" s="509">
        <f>SUM(B5:B9)</f>
        <v>0</v>
      </c>
      <c r="C25" s="510">
        <f>SUM(C5:C24)</f>
        <v>0</v>
      </c>
      <c r="D25" s="329" t="s">
        <v>97</v>
      </c>
      <c r="E25" s="512">
        <f>SUM(E5:E24)</f>
        <v>0</v>
      </c>
      <c r="F25" s="509">
        <f>SUM(F5:F9)</f>
        <v>0</v>
      </c>
    </row>
    <row r="26" spans="2:10" ht="22.05" customHeight="1">
      <c r="B26" s="71">
        <f>COUNTIF('令和◯年2月 管理表 '!$H$60:$H$74,"事業対象者")</f>
        <v>0</v>
      </c>
      <c r="C26" s="325">
        <f>4494*B26</f>
        <v>0</v>
      </c>
      <c r="D26" s="72" t="s">
        <v>98</v>
      </c>
      <c r="E26" s="92">
        <f>金額設定!D5*F26</f>
        <v>0</v>
      </c>
      <c r="F26" s="71">
        <f>COUNTIF('令和◯年2月 管理表 '!$H$75:$H$78,ドロップダウンリスト一覧!A3)</f>
        <v>0</v>
      </c>
    </row>
    <row r="27" spans="2:10" ht="22.05" customHeight="1">
      <c r="B27" s="64">
        <f>COUNTIF('令和◯年2月 管理表 '!$H$60:$H$74,"１")</f>
        <v>0</v>
      </c>
      <c r="C27" s="284">
        <f>金額設定!D5*B27</f>
        <v>0</v>
      </c>
      <c r="D27" s="66" t="s">
        <v>99</v>
      </c>
      <c r="E27" s="91">
        <f>金額設定!D5*F27</f>
        <v>0</v>
      </c>
      <c r="F27" s="68">
        <f>COUNTIF('令和◯年2月 管理表 '!$H$75:$H$78,ドロップダウンリスト一覧!A4)</f>
        <v>0</v>
      </c>
    </row>
    <row r="28" spans="2:10" ht="22.05" customHeight="1">
      <c r="B28" s="74">
        <f>COUNTIF('令和◯年2月 管理表 '!$H$60:$H$74,"2")</f>
        <v>0</v>
      </c>
      <c r="C28" s="282">
        <f>金額設定!D5*B28</f>
        <v>0</v>
      </c>
      <c r="D28" s="75" t="s">
        <v>100</v>
      </c>
      <c r="E28" s="93">
        <f>金額設定!D5*F28</f>
        <v>0</v>
      </c>
      <c r="F28" s="74">
        <f>COUNTIF('令和◯年2月 管理表 '!$H$75:$H$78,ドロップダウンリスト一覧!A5)</f>
        <v>0</v>
      </c>
    </row>
    <row r="29" spans="2:10" ht="22.05" customHeight="1">
      <c r="B29" s="64">
        <f>COUNTIF('令和◯年2月 管理表 '!$L$60:$M$74,ドロップダウンリスト一覧!E3)</f>
        <v>0</v>
      </c>
      <c r="C29" s="326">
        <f>金額設定!D6*B29</f>
        <v>0</v>
      </c>
      <c r="D29" s="70" t="s">
        <v>0</v>
      </c>
      <c r="E29" s="314">
        <f>金額設定!D6*F29</f>
        <v>0</v>
      </c>
      <c r="F29" s="64">
        <f>COUNTIF('令和◯年2月 管理表 '!$M$75:$N$78,ドロップダウンリスト一覧!E3)</f>
        <v>0</v>
      </c>
    </row>
    <row r="30" spans="2:10" ht="22.05" customHeight="1">
      <c r="B30" s="74">
        <f>COUNTIF('令和◯年2月 管理表 '!$M$60:$N$74,ドロップダウンリスト一覧!E4)</f>
        <v>0</v>
      </c>
      <c r="C30" s="282">
        <f>金額設定!D7*B30</f>
        <v>0</v>
      </c>
      <c r="D30" s="77" t="s">
        <v>101</v>
      </c>
      <c r="E30" s="93">
        <f>金額設定!D7*F30</f>
        <v>0</v>
      </c>
      <c r="F30" s="74">
        <f>COUNTIF('令和◯年2月 管理表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9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20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331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JL2eavoacDWVvmqEDUT9n7At24EpRvXj7OKo3MLK0EAQ8Q5hiAivC7GJRzE/9hWLzjOAmeD5MGudQGt9+2DHeQ==" saltValue="lInQw8kAHshIaCzf0ErlrA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0B5C-AA80-46B9-BD4B-023FF095D820}">
  <sheetPr codeName="Sheet24">
    <tabColor indexed="48"/>
    <pageSetUpPr fitToPage="1"/>
  </sheetPr>
  <dimension ref="A1:AV78"/>
  <sheetViews>
    <sheetView showGridLines="0" zoomScale="67" zoomScaleNormal="67" zoomScaleSheetLayoutView="70" workbookViewId="0">
      <pane xSplit="3" topLeftCell="D1" activePane="topRight" state="frozen"/>
      <selection pane="topRight"/>
    </sheetView>
  </sheetViews>
  <sheetFormatPr defaultColWidth="8" defaultRowHeight="13.2"/>
  <cols>
    <col min="1" max="1" width="6.19921875" style="6" customWidth="1"/>
    <col min="2" max="2" width="4" style="7" customWidth="1"/>
    <col min="3" max="3" width="21.8984375" style="6" customWidth="1"/>
    <col min="4" max="4" width="18.296875" style="6" customWidth="1"/>
    <col min="5" max="5" width="6.59765625" style="6" customWidth="1"/>
    <col min="6" max="6" width="24.3984375" style="6" customWidth="1"/>
    <col min="7" max="7" width="20.5" style="6" customWidth="1"/>
    <col min="8" max="8" width="12" style="6" customWidth="1"/>
    <col min="9" max="9" width="12.09765625" style="6" customWidth="1"/>
    <col min="10" max="10" width="19.796875" style="6" bestFit="1" customWidth="1"/>
    <col min="11" max="11" width="21.69921875" style="6" customWidth="1"/>
    <col min="12" max="12" width="14.8984375" style="51" customWidth="1"/>
    <col min="13" max="15" width="18.69921875" style="6" customWidth="1"/>
    <col min="16" max="17" width="9.69921875" style="6" customWidth="1"/>
    <col min="18" max="18" width="10.69921875" style="6" customWidth="1"/>
    <col min="19" max="19" width="9.69921875" style="6" customWidth="1"/>
    <col min="20" max="20" width="15.69921875" style="6" bestFit="1" customWidth="1"/>
    <col min="21" max="21" width="3.69921875" style="6" bestFit="1" customWidth="1"/>
    <col min="22" max="22" width="7" style="6" bestFit="1" customWidth="1"/>
    <col min="23" max="23" width="12" style="6" bestFit="1" customWidth="1"/>
    <col min="24" max="24" width="15.69921875" style="6" bestFit="1" customWidth="1"/>
    <col min="25" max="25" width="3.69921875" style="6" bestFit="1" customWidth="1"/>
    <col min="26" max="26" width="7" style="6" bestFit="1" customWidth="1"/>
    <col min="27" max="27" width="12.69921875" style="6" customWidth="1"/>
    <col min="28" max="28" width="17" style="6" bestFit="1" customWidth="1"/>
    <col min="29" max="29" width="3.69921875" style="6" bestFit="1" customWidth="1"/>
    <col min="30" max="30" width="7" style="6" bestFit="1" customWidth="1"/>
    <col min="31" max="31" width="12.69921875" style="6" customWidth="1"/>
    <col min="32" max="32" width="15.09765625" style="6" bestFit="1" customWidth="1"/>
    <col min="33" max="33" width="3.69921875" style="6" bestFit="1" customWidth="1"/>
    <col min="34" max="34" width="7" style="6" bestFit="1" customWidth="1"/>
    <col min="35" max="35" width="12.69921875" style="6" customWidth="1"/>
    <col min="36" max="36" width="18.5" style="6" bestFit="1" customWidth="1"/>
    <col min="37" max="37" width="12.69921875" style="6" customWidth="1"/>
    <col min="38" max="38" width="15.69921875" style="6" bestFit="1" customWidth="1"/>
    <col min="39" max="39" width="12.69921875" style="6" customWidth="1"/>
    <col min="40" max="40" width="12" style="6" bestFit="1" customWidth="1"/>
    <col min="41" max="41" width="15.69921875" style="6" bestFit="1" customWidth="1"/>
    <col min="42" max="42" width="12.69921875" style="6" customWidth="1"/>
    <col min="43" max="43" width="18.5" style="6" bestFit="1" customWidth="1"/>
    <col min="44" max="44" width="12" style="6" bestFit="1" customWidth="1"/>
    <col min="45" max="45" width="12.69921875" style="6" customWidth="1"/>
    <col min="46" max="46" width="12" style="6" bestFit="1" customWidth="1"/>
    <col min="47" max="47" width="12.69921875" style="6" customWidth="1"/>
    <col min="48" max="48" width="32.5" style="6" customWidth="1"/>
    <col min="49" max="16384" width="8" style="6"/>
  </cols>
  <sheetData>
    <row r="1" spans="1:48" ht="31.8" customHeight="1" thickBot="1">
      <c r="G1" s="8"/>
      <c r="H1" s="5"/>
      <c r="I1" s="5"/>
      <c r="J1" s="5"/>
      <c r="K1" s="5"/>
      <c r="L1" s="543" t="s">
        <v>68</v>
      </c>
      <c r="M1" s="543"/>
      <c r="N1" s="9"/>
      <c r="O1" s="10" t="s">
        <v>69</v>
      </c>
      <c r="P1" s="619" t="s">
        <v>70</v>
      </c>
      <c r="Q1" s="619"/>
      <c r="R1" s="545" t="s">
        <v>71</v>
      </c>
      <c r="S1" s="545"/>
      <c r="T1" s="639"/>
      <c r="U1" s="611"/>
      <c r="V1" s="611"/>
      <c r="W1" s="6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232"/>
      <c r="AK1" s="232"/>
      <c r="AL1" s="232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31.8" customHeight="1" thickTop="1" thickBot="1">
      <c r="A2" s="612" t="s">
        <v>310</v>
      </c>
      <c r="B2" s="549"/>
      <c r="C2" s="550"/>
      <c r="D2" s="4"/>
      <c r="E2" s="4"/>
      <c r="F2" s="4"/>
      <c r="G2" s="5"/>
      <c r="H2" s="5"/>
      <c r="I2" s="5"/>
      <c r="J2" s="5"/>
      <c r="K2" s="5"/>
      <c r="L2" s="543"/>
      <c r="M2" s="543"/>
      <c r="N2" s="12" t="s">
        <v>72</v>
      </c>
      <c r="O2" s="13">
        <f>COUNTA(C7:C59)</f>
        <v>0</v>
      </c>
      <c r="P2" s="551">
        <f>COUNTA(S7:S59)</f>
        <v>0</v>
      </c>
      <c r="Q2" s="551"/>
      <c r="R2" s="551">
        <f>O2-P2</f>
        <v>0</v>
      </c>
      <c r="S2" s="551"/>
      <c r="T2" s="604"/>
      <c r="U2" s="605"/>
      <c r="V2" s="605"/>
      <c r="W2" s="60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233"/>
      <c r="AK2" s="233"/>
      <c r="AL2" s="233"/>
      <c r="AM2" s="150"/>
      <c r="AN2" s="150"/>
      <c r="AO2" s="150"/>
      <c r="AP2" s="150"/>
      <c r="AQ2" s="150"/>
      <c r="AR2" s="150"/>
      <c r="AS2" s="150"/>
      <c r="AT2" s="150"/>
      <c r="AU2" s="150"/>
      <c r="AV2" s="14"/>
    </row>
    <row r="3" spans="1:48" ht="43.8" customHeight="1" thickTop="1" thickBot="1">
      <c r="A3" s="552" t="s">
        <v>53</v>
      </c>
      <c r="B3" s="553"/>
      <c r="C3" s="554"/>
      <c r="D3" s="4"/>
      <c r="E3" s="4"/>
      <c r="F3" s="4"/>
      <c r="G3" s="5"/>
      <c r="H3" s="5"/>
      <c r="I3" s="5"/>
      <c r="J3" s="5"/>
      <c r="K3" s="5"/>
      <c r="L3" s="543"/>
      <c r="M3" s="543"/>
      <c r="N3" s="15" t="s">
        <v>73</v>
      </c>
      <c r="O3" s="16">
        <f>COUNTA(C60:C78)</f>
        <v>0</v>
      </c>
      <c r="P3" s="534">
        <f>COUNTA(S60:S78)</f>
        <v>0</v>
      </c>
      <c r="Q3" s="534"/>
      <c r="R3" s="534">
        <f>O3-P3</f>
        <v>0</v>
      </c>
      <c r="S3" s="534"/>
      <c r="T3" s="604"/>
      <c r="U3" s="605"/>
      <c r="V3" s="605"/>
      <c r="W3" s="605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234"/>
      <c r="AK3" s="234"/>
      <c r="AL3" s="234"/>
      <c r="AM3" s="151"/>
      <c r="AN3" s="151"/>
      <c r="AO3" s="151"/>
      <c r="AP3" s="151"/>
      <c r="AQ3" s="151"/>
      <c r="AR3" s="151"/>
      <c r="AS3" s="151"/>
      <c r="AT3" s="151"/>
      <c r="AU3" s="151"/>
      <c r="AV3" s="17"/>
    </row>
    <row r="4" spans="1:48" ht="43.8" customHeight="1" thickTop="1">
      <c r="A4" s="537" t="s">
        <v>57</v>
      </c>
      <c r="B4" s="537"/>
      <c r="C4" s="537"/>
      <c r="D4" s="18"/>
      <c r="E4" s="18"/>
      <c r="F4" s="18"/>
      <c r="G4" s="19"/>
      <c r="H4" s="19"/>
      <c r="I4" s="19"/>
      <c r="J4" s="19"/>
      <c r="K4" s="19"/>
      <c r="L4" s="543"/>
      <c r="M4" s="543"/>
      <c r="N4" s="15" t="s">
        <v>54</v>
      </c>
      <c r="O4" s="16">
        <f>SUM(O2:O3)</f>
        <v>0</v>
      </c>
      <c r="P4" s="538">
        <f>SUM(P2:Q3)</f>
        <v>0</v>
      </c>
      <c r="Q4" s="539"/>
      <c r="R4" s="538">
        <f>SUM(R2:S3)</f>
        <v>0</v>
      </c>
      <c r="S4" s="539"/>
      <c r="T4" s="640"/>
      <c r="U4" s="641"/>
      <c r="V4" s="641"/>
      <c r="W4" s="641"/>
      <c r="X4" s="638"/>
      <c r="Y4" s="638"/>
      <c r="Z4" s="638"/>
      <c r="AA4" s="638"/>
      <c r="AB4" s="638"/>
      <c r="AC4" s="280"/>
      <c r="AD4" s="280"/>
      <c r="AE4" s="280"/>
      <c r="AF4" s="280"/>
      <c r="AG4" s="280"/>
      <c r="AH4" s="280"/>
      <c r="AI4" s="280"/>
      <c r="AJ4" s="236"/>
      <c r="AK4" s="236"/>
      <c r="AL4" s="236"/>
      <c r="AM4" s="236"/>
      <c r="AN4" s="236"/>
      <c r="AO4" s="236"/>
      <c r="AP4" s="149"/>
      <c r="AQ4" s="149"/>
      <c r="AR4" s="149"/>
      <c r="AS4" s="149"/>
      <c r="AT4" s="149"/>
    </row>
    <row r="5" spans="1:48" ht="27" customHeight="1">
      <c r="A5" s="557"/>
      <c r="B5" s="559" t="s">
        <v>2</v>
      </c>
      <c r="C5" s="561" t="s">
        <v>74</v>
      </c>
      <c r="D5" s="562"/>
      <c r="E5" s="562"/>
      <c r="F5" s="562"/>
      <c r="G5" s="563"/>
      <c r="H5" s="564" t="s">
        <v>75</v>
      </c>
      <c r="I5" s="565"/>
      <c r="J5" s="565"/>
      <c r="K5" s="565"/>
      <c r="L5" s="566"/>
      <c r="M5" s="567" t="s">
        <v>76</v>
      </c>
      <c r="N5" s="568"/>
      <c r="O5" s="569" t="s">
        <v>24</v>
      </c>
      <c r="P5" s="570"/>
      <c r="Q5" s="571"/>
      <c r="R5" s="572" t="s">
        <v>77</v>
      </c>
      <c r="S5" s="573"/>
      <c r="T5" s="575" t="s">
        <v>301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6"/>
      <c r="AU5" s="579" t="s">
        <v>107</v>
      </c>
      <c r="AV5" s="580"/>
    </row>
    <row r="6" spans="1:48" ht="28.8" customHeight="1">
      <c r="A6" s="558"/>
      <c r="B6" s="560"/>
      <c r="C6" s="142" t="s">
        <v>78</v>
      </c>
      <c r="D6" s="21" t="s">
        <v>79</v>
      </c>
      <c r="E6" s="22" t="s">
        <v>80</v>
      </c>
      <c r="F6" s="23" t="s">
        <v>81</v>
      </c>
      <c r="G6" s="23" t="s">
        <v>82</v>
      </c>
      <c r="H6" s="335" t="s">
        <v>23</v>
      </c>
      <c r="I6" s="26" t="s">
        <v>272</v>
      </c>
      <c r="J6" s="26" t="s">
        <v>55</v>
      </c>
      <c r="K6" s="288" t="s">
        <v>109</v>
      </c>
      <c r="L6" s="26" t="s">
        <v>21</v>
      </c>
      <c r="M6" s="20">
        <v>1</v>
      </c>
      <c r="N6" s="20">
        <v>2</v>
      </c>
      <c r="O6" s="23" t="s">
        <v>56</v>
      </c>
      <c r="P6" s="27" t="s">
        <v>25</v>
      </c>
      <c r="Q6" s="25" t="s">
        <v>83</v>
      </c>
      <c r="R6" s="336" t="s">
        <v>84</v>
      </c>
      <c r="S6" s="30" t="s">
        <v>85</v>
      </c>
      <c r="T6" s="182" t="s">
        <v>19</v>
      </c>
      <c r="U6" s="163">
        <f>COUNTA(T7:T59)</f>
        <v>0</v>
      </c>
      <c r="V6" s="171" t="str">
        <f>IFERROR(U6/O2, "0％")</f>
        <v>0％</v>
      </c>
      <c r="W6" s="183" t="s">
        <v>16</v>
      </c>
      <c r="X6" s="181" t="s">
        <v>196</v>
      </c>
      <c r="Y6" s="173">
        <f>COUNTA(X7:X59)</f>
        <v>0</v>
      </c>
      <c r="Z6" s="174" t="str">
        <f>IFERROR(Y6/O2, "0％")</f>
        <v>0％</v>
      </c>
      <c r="AA6" s="175" t="s">
        <v>16</v>
      </c>
      <c r="AB6" s="222" t="s">
        <v>111</v>
      </c>
      <c r="AC6" s="223">
        <f>COUNTA(AB7:AB59)</f>
        <v>0</v>
      </c>
      <c r="AD6" s="224" t="str">
        <f>IFERROR(AC6/O2, "0％")</f>
        <v>0％</v>
      </c>
      <c r="AE6" s="225" t="s">
        <v>16</v>
      </c>
      <c r="AF6" s="189" t="s">
        <v>113</v>
      </c>
      <c r="AG6" s="188">
        <f>COUNTA(AF7:AF59)</f>
        <v>0</v>
      </c>
      <c r="AH6" s="192" t="str">
        <f>IFERROR(AG6/O2, "0％")</f>
        <v>0％</v>
      </c>
      <c r="AI6" s="200" t="s">
        <v>16</v>
      </c>
      <c r="AJ6" s="199" t="s">
        <v>112</v>
      </c>
      <c r="AK6" s="201" t="s">
        <v>16</v>
      </c>
      <c r="AL6" s="182" t="s">
        <v>110</v>
      </c>
      <c r="AM6" s="162" t="s">
        <v>16</v>
      </c>
      <c r="AN6" s="183" t="s">
        <v>17</v>
      </c>
      <c r="AO6" s="203" t="s">
        <v>86</v>
      </c>
      <c r="AP6" s="211" t="s">
        <v>16</v>
      </c>
      <c r="AQ6" s="213" t="s">
        <v>114</v>
      </c>
      <c r="AR6" s="214" t="s">
        <v>17</v>
      </c>
      <c r="AS6" s="219" t="s">
        <v>18</v>
      </c>
      <c r="AT6" s="220" t="s">
        <v>16</v>
      </c>
      <c r="AU6" s="580" t="s">
        <v>108</v>
      </c>
      <c r="AV6" s="581"/>
    </row>
    <row r="7" spans="1:48" ht="25.5" customHeight="1">
      <c r="A7" s="583" t="s">
        <v>87</v>
      </c>
      <c r="B7" s="32">
        <v>1</v>
      </c>
      <c r="C7" s="94"/>
      <c r="D7" s="95"/>
      <c r="E7" s="434" t="str">
        <f t="shared" ref="E7:E78" ca="1" si="0">IF(D7="","",DATEDIF(D7,TODAY(),"Y"))</f>
        <v/>
      </c>
      <c r="F7" s="96"/>
      <c r="G7" s="97"/>
      <c r="H7" s="34"/>
      <c r="I7" s="34"/>
      <c r="J7" s="98"/>
      <c r="K7" s="98"/>
      <c r="L7" s="35"/>
      <c r="M7" s="99"/>
      <c r="N7" s="99"/>
      <c r="O7" s="35"/>
      <c r="P7" s="36"/>
      <c r="Q7" s="36"/>
      <c r="R7" s="132"/>
      <c r="S7" s="133"/>
      <c r="T7" s="123"/>
      <c r="U7" s="164">
        <f>COUNTIF($T$7:$T$59,$T$7:$T$59)</f>
        <v>0</v>
      </c>
      <c r="V7" s="172" t="str">
        <f>IFERROR(U7/$U$6,"0％")</f>
        <v>0％</v>
      </c>
      <c r="W7" s="184"/>
      <c r="X7" s="144"/>
      <c r="Y7" s="164">
        <f>COUNTIF($X$7:$X$59,$X$7:$X$59)</f>
        <v>0</v>
      </c>
      <c r="Z7" s="172" t="str">
        <f>IFERROR(Y7/$Y$6,"0％")</f>
        <v>0％</v>
      </c>
      <c r="AA7" s="176"/>
      <c r="AB7" s="123"/>
      <c r="AC7" s="164">
        <f>COUNTIF($AB$7:$AB$59,$AB$7:$AB$59)</f>
        <v>0</v>
      </c>
      <c r="AD7" s="172" t="str">
        <f>IFERROR(AC7/$AC$6,"0％")</f>
        <v>0％</v>
      </c>
      <c r="AE7" s="177"/>
      <c r="AF7" s="123"/>
      <c r="AG7" s="164">
        <f>COUNTIF($AF$7:$AF$59,$AF$7:$AF$59)</f>
        <v>0</v>
      </c>
      <c r="AH7" s="193" t="str">
        <f>IFERROR(AG7/$AG$6,"0％")</f>
        <v>0％</v>
      </c>
      <c r="AI7" s="177"/>
      <c r="AJ7" s="123"/>
      <c r="AK7" s="126"/>
      <c r="AL7" s="123"/>
      <c r="AM7" s="126"/>
      <c r="AN7" s="204"/>
      <c r="AO7" s="144"/>
      <c r="AP7" s="124"/>
      <c r="AQ7" s="123"/>
      <c r="AR7" s="204"/>
      <c r="AS7" s="221"/>
      <c r="AT7" s="176"/>
      <c r="AU7" s="577"/>
      <c r="AV7" s="578"/>
    </row>
    <row r="8" spans="1:48" ht="25.5" customHeight="1">
      <c r="A8" s="620"/>
      <c r="B8" s="32">
        <v>2</v>
      </c>
      <c r="C8" s="94"/>
      <c r="D8" s="95"/>
      <c r="E8" s="434" t="str">
        <f t="shared" ca="1" si="0"/>
        <v/>
      </c>
      <c r="F8" s="96"/>
      <c r="G8" s="97"/>
      <c r="H8" s="34"/>
      <c r="I8" s="34"/>
      <c r="J8" s="98"/>
      <c r="K8" s="98"/>
      <c r="L8" s="35"/>
      <c r="M8" s="99"/>
      <c r="N8" s="99"/>
      <c r="O8" s="35"/>
      <c r="P8" s="36"/>
      <c r="Q8" s="36"/>
      <c r="R8" s="132"/>
      <c r="S8" s="133"/>
      <c r="T8" s="123"/>
      <c r="U8" s="164">
        <f t="shared" ref="U8:U59" si="1">COUNTIF($T$7:$T$59,$T$7:$T$59)</f>
        <v>0</v>
      </c>
      <c r="V8" s="172" t="str">
        <f t="shared" ref="V8:V59" si="2">IFERROR(U8/$U$6,"0％")</f>
        <v>0％</v>
      </c>
      <c r="W8" s="176"/>
      <c r="X8" s="144"/>
      <c r="Y8" s="164">
        <f t="shared" ref="Y8:Y59" si="3">COUNTIF($X$7:$X$59,$X$7:$X$59)</f>
        <v>0</v>
      </c>
      <c r="Z8" s="172" t="str">
        <f t="shared" ref="Z8:Z59" si="4">IFERROR(Y8/$Y$6,"0％")</f>
        <v>0％</v>
      </c>
      <c r="AA8" s="176"/>
      <c r="AB8" s="205"/>
      <c r="AC8" s="164">
        <f t="shared" ref="AC8:AC59" si="5">COUNTIF($AB$7:$AB$59,$AB$7:$AB$59)</f>
        <v>0</v>
      </c>
      <c r="AD8" s="172" t="str">
        <f t="shared" ref="AD8:AD59" si="6">IFERROR(AC8/$AC$6,"0％")</f>
        <v>0％</v>
      </c>
      <c r="AE8" s="177"/>
      <c r="AF8" s="205"/>
      <c r="AG8" s="164">
        <f t="shared" ref="AG8:AG59" si="7">COUNTIF($AF$7:$AF$59,$AF$7:$AF$59)</f>
        <v>0</v>
      </c>
      <c r="AH8" s="193" t="str">
        <f t="shared" ref="AH8:AH59" si="8">IFERROR(AG8/$AG$6,"0％")</f>
        <v>0％</v>
      </c>
      <c r="AI8" s="177"/>
      <c r="AJ8" s="205"/>
      <c r="AK8" s="126"/>
      <c r="AL8" s="205"/>
      <c r="AM8" s="126"/>
      <c r="AN8" s="204"/>
      <c r="AO8" s="144"/>
      <c r="AP8" s="124"/>
      <c r="AQ8" s="205"/>
      <c r="AR8" s="204"/>
      <c r="AS8" s="205"/>
      <c r="AT8" s="176"/>
      <c r="AU8" s="577"/>
      <c r="AV8" s="578"/>
    </row>
    <row r="9" spans="1:48" ht="25.5" customHeight="1">
      <c r="A9" s="620"/>
      <c r="B9" s="32">
        <v>3</v>
      </c>
      <c r="C9" s="94"/>
      <c r="D9" s="95"/>
      <c r="E9" s="434" t="str">
        <f t="shared" ca="1" si="0"/>
        <v/>
      </c>
      <c r="F9" s="96"/>
      <c r="G9" s="97"/>
      <c r="H9" s="34"/>
      <c r="I9" s="34"/>
      <c r="J9" s="98"/>
      <c r="K9" s="98"/>
      <c r="L9" s="35"/>
      <c r="M9" s="99"/>
      <c r="N9" s="99"/>
      <c r="O9" s="35"/>
      <c r="P9" s="36"/>
      <c r="Q9" s="36"/>
      <c r="R9" s="132"/>
      <c r="S9" s="133"/>
      <c r="T9" s="123"/>
      <c r="U9" s="164">
        <f t="shared" si="1"/>
        <v>0</v>
      </c>
      <c r="V9" s="172" t="str">
        <f t="shared" si="2"/>
        <v>0％</v>
      </c>
      <c r="W9" s="184"/>
      <c r="X9" s="144"/>
      <c r="Y9" s="164">
        <f t="shared" si="3"/>
        <v>0</v>
      </c>
      <c r="Z9" s="172" t="str">
        <f t="shared" si="4"/>
        <v>0％</v>
      </c>
      <c r="AA9" s="176"/>
      <c r="AB9" s="205"/>
      <c r="AC9" s="164">
        <f t="shared" si="5"/>
        <v>0</v>
      </c>
      <c r="AD9" s="172" t="str">
        <f t="shared" si="6"/>
        <v>0％</v>
      </c>
      <c r="AE9" s="177"/>
      <c r="AF9" s="205"/>
      <c r="AG9" s="164">
        <f t="shared" si="7"/>
        <v>0</v>
      </c>
      <c r="AH9" s="193" t="str">
        <f t="shared" si="8"/>
        <v>0％</v>
      </c>
      <c r="AI9" s="177"/>
      <c r="AJ9" s="205"/>
      <c r="AK9" s="126"/>
      <c r="AL9" s="205"/>
      <c r="AM9" s="126"/>
      <c r="AN9" s="204"/>
      <c r="AO9" s="144"/>
      <c r="AP9" s="124"/>
      <c r="AQ9" s="205"/>
      <c r="AR9" s="204"/>
      <c r="AS9" s="205"/>
      <c r="AT9" s="176"/>
      <c r="AU9" s="577"/>
      <c r="AV9" s="578"/>
    </row>
    <row r="10" spans="1:48" ht="25.5" customHeight="1">
      <c r="A10" s="620"/>
      <c r="B10" s="32">
        <v>4</v>
      </c>
      <c r="C10" s="94"/>
      <c r="D10" s="95"/>
      <c r="E10" s="434" t="str">
        <f t="shared" ca="1" si="0"/>
        <v/>
      </c>
      <c r="F10" s="96"/>
      <c r="G10" s="97"/>
      <c r="H10" s="34"/>
      <c r="I10" s="34"/>
      <c r="J10" s="98"/>
      <c r="K10" s="98"/>
      <c r="L10" s="35"/>
      <c r="M10" s="99"/>
      <c r="N10" s="99"/>
      <c r="O10" s="35"/>
      <c r="P10" s="36"/>
      <c r="Q10" s="36"/>
      <c r="R10" s="132"/>
      <c r="S10" s="133"/>
      <c r="T10" s="123"/>
      <c r="U10" s="164">
        <f t="shared" si="1"/>
        <v>0</v>
      </c>
      <c r="V10" s="172" t="str">
        <f t="shared" si="2"/>
        <v>0％</v>
      </c>
      <c r="W10" s="176"/>
      <c r="X10" s="144"/>
      <c r="Y10" s="164">
        <f t="shared" si="3"/>
        <v>0</v>
      </c>
      <c r="Z10" s="172" t="str">
        <f t="shared" si="4"/>
        <v>0％</v>
      </c>
      <c r="AA10" s="176"/>
      <c r="AB10" s="205"/>
      <c r="AC10" s="164">
        <f t="shared" si="5"/>
        <v>0</v>
      </c>
      <c r="AD10" s="172" t="str">
        <f t="shared" si="6"/>
        <v>0％</v>
      </c>
      <c r="AE10" s="177"/>
      <c r="AF10" s="205"/>
      <c r="AG10" s="164">
        <f t="shared" si="7"/>
        <v>0</v>
      </c>
      <c r="AH10" s="193" t="str">
        <f t="shared" si="8"/>
        <v>0％</v>
      </c>
      <c r="AI10" s="177"/>
      <c r="AJ10" s="205"/>
      <c r="AK10" s="126"/>
      <c r="AL10" s="205"/>
      <c r="AM10" s="126"/>
      <c r="AN10" s="204"/>
      <c r="AO10" s="144"/>
      <c r="AP10" s="124"/>
      <c r="AQ10" s="205"/>
      <c r="AR10" s="204"/>
      <c r="AS10" s="205"/>
      <c r="AT10" s="176"/>
      <c r="AU10" s="577"/>
      <c r="AV10" s="578"/>
    </row>
    <row r="11" spans="1:48" ht="25.5" customHeight="1">
      <c r="A11" s="620"/>
      <c r="B11" s="32">
        <v>5</v>
      </c>
      <c r="C11" s="94"/>
      <c r="D11" s="95"/>
      <c r="E11" s="434" t="str">
        <f t="shared" ca="1" si="0"/>
        <v/>
      </c>
      <c r="F11" s="96"/>
      <c r="G11" s="97"/>
      <c r="H11" s="34"/>
      <c r="I11" s="34"/>
      <c r="J11" s="98"/>
      <c r="K11" s="98"/>
      <c r="L11" s="35"/>
      <c r="M11" s="99"/>
      <c r="N11" s="99"/>
      <c r="O11" s="35"/>
      <c r="P11" s="36"/>
      <c r="Q11" s="36"/>
      <c r="R11" s="132"/>
      <c r="S11" s="133"/>
      <c r="T11" s="123"/>
      <c r="U11" s="164">
        <f t="shared" si="1"/>
        <v>0</v>
      </c>
      <c r="V11" s="172" t="str">
        <f t="shared" si="2"/>
        <v>0％</v>
      </c>
      <c r="W11" s="184"/>
      <c r="X11" s="144"/>
      <c r="Y11" s="164">
        <f t="shared" si="3"/>
        <v>0</v>
      </c>
      <c r="Z11" s="172" t="str">
        <f t="shared" si="4"/>
        <v>0％</v>
      </c>
      <c r="AA11" s="176"/>
      <c r="AB11" s="205"/>
      <c r="AC11" s="164">
        <f t="shared" si="5"/>
        <v>0</v>
      </c>
      <c r="AD11" s="172" t="str">
        <f t="shared" si="6"/>
        <v>0％</v>
      </c>
      <c r="AE11" s="177"/>
      <c r="AF11" s="205"/>
      <c r="AG11" s="164">
        <f t="shared" si="7"/>
        <v>0</v>
      </c>
      <c r="AH11" s="193" t="str">
        <f t="shared" si="8"/>
        <v>0％</v>
      </c>
      <c r="AI11" s="177"/>
      <c r="AJ11" s="205"/>
      <c r="AK11" s="126"/>
      <c r="AL11" s="205"/>
      <c r="AM11" s="126"/>
      <c r="AN11" s="204"/>
      <c r="AO11" s="144"/>
      <c r="AP11" s="124"/>
      <c r="AQ11" s="205"/>
      <c r="AR11" s="204"/>
      <c r="AS11" s="205"/>
      <c r="AT11" s="176"/>
      <c r="AU11" s="577"/>
      <c r="AV11" s="578"/>
    </row>
    <row r="12" spans="1:48" ht="25.5" customHeight="1">
      <c r="A12" s="620"/>
      <c r="B12" s="32">
        <v>6</v>
      </c>
      <c r="C12" s="94"/>
      <c r="D12" s="95"/>
      <c r="E12" s="434" t="str">
        <f t="shared" ca="1" si="0"/>
        <v/>
      </c>
      <c r="F12" s="96"/>
      <c r="G12" s="97"/>
      <c r="H12" s="34"/>
      <c r="I12" s="34"/>
      <c r="J12" s="98"/>
      <c r="K12" s="98"/>
      <c r="L12" s="35"/>
      <c r="M12" s="99"/>
      <c r="N12" s="99"/>
      <c r="O12" s="35"/>
      <c r="P12" s="36"/>
      <c r="Q12" s="36"/>
      <c r="R12" s="132"/>
      <c r="S12" s="133"/>
      <c r="T12" s="123"/>
      <c r="U12" s="164">
        <f t="shared" si="1"/>
        <v>0</v>
      </c>
      <c r="V12" s="172" t="str">
        <f t="shared" si="2"/>
        <v>0％</v>
      </c>
      <c r="W12" s="176"/>
      <c r="X12" s="144"/>
      <c r="Y12" s="164">
        <f t="shared" si="3"/>
        <v>0</v>
      </c>
      <c r="Z12" s="172" t="str">
        <f t="shared" si="4"/>
        <v>0％</v>
      </c>
      <c r="AA12" s="176"/>
      <c r="AB12" s="205"/>
      <c r="AC12" s="164">
        <f t="shared" si="5"/>
        <v>0</v>
      </c>
      <c r="AD12" s="172" t="str">
        <f t="shared" si="6"/>
        <v>0％</v>
      </c>
      <c r="AE12" s="177"/>
      <c r="AF12" s="205"/>
      <c r="AG12" s="164">
        <f t="shared" si="7"/>
        <v>0</v>
      </c>
      <c r="AH12" s="193" t="str">
        <f t="shared" si="8"/>
        <v>0％</v>
      </c>
      <c r="AI12" s="177"/>
      <c r="AJ12" s="205"/>
      <c r="AK12" s="126"/>
      <c r="AL12" s="205"/>
      <c r="AM12" s="126"/>
      <c r="AN12" s="204"/>
      <c r="AO12" s="144"/>
      <c r="AP12" s="124"/>
      <c r="AQ12" s="205"/>
      <c r="AR12" s="204"/>
      <c r="AS12" s="205"/>
      <c r="AT12" s="176"/>
      <c r="AU12" s="577"/>
      <c r="AV12" s="578"/>
    </row>
    <row r="13" spans="1:48" ht="25.5" customHeight="1">
      <c r="A13" s="620"/>
      <c r="B13" s="32">
        <v>7</v>
      </c>
      <c r="C13" s="94"/>
      <c r="D13" s="95"/>
      <c r="E13" s="434" t="str">
        <f t="shared" ca="1" si="0"/>
        <v/>
      </c>
      <c r="F13" s="96"/>
      <c r="G13" s="97"/>
      <c r="H13" s="34"/>
      <c r="I13" s="34"/>
      <c r="J13" s="98"/>
      <c r="K13" s="98"/>
      <c r="L13" s="35"/>
      <c r="M13" s="99"/>
      <c r="N13" s="99"/>
      <c r="O13" s="35"/>
      <c r="P13" s="36"/>
      <c r="Q13" s="36"/>
      <c r="R13" s="132"/>
      <c r="S13" s="133"/>
      <c r="T13" s="123"/>
      <c r="U13" s="164">
        <f t="shared" si="1"/>
        <v>0</v>
      </c>
      <c r="V13" s="172" t="str">
        <f t="shared" si="2"/>
        <v>0％</v>
      </c>
      <c r="W13" s="184"/>
      <c r="X13" s="144"/>
      <c r="Y13" s="164">
        <f t="shared" si="3"/>
        <v>0</v>
      </c>
      <c r="Z13" s="172" t="str">
        <f t="shared" si="4"/>
        <v>0％</v>
      </c>
      <c r="AA13" s="176"/>
      <c r="AB13" s="205"/>
      <c r="AC13" s="164">
        <f t="shared" si="5"/>
        <v>0</v>
      </c>
      <c r="AD13" s="172" t="str">
        <f t="shared" si="6"/>
        <v>0％</v>
      </c>
      <c r="AE13" s="177"/>
      <c r="AF13" s="205"/>
      <c r="AG13" s="164">
        <f t="shared" si="7"/>
        <v>0</v>
      </c>
      <c r="AH13" s="193" t="str">
        <f t="shared" si="8"/>
        <v>0％</v>
      </c>
      <c r="AI13" s="177"/>
      <c r="AJ13" s="205"/>
      <c r="AK13" s="126"/>
      <c r="AL13" s="205"/>
      <c r="AM13" s="126"/>
      <c r="AN13" s="204"/>
      <c r="AO13" s="144"/>
      <c r="AP13" s="124"/>
      <c r="AQ13" s="205"/>
      <c r="AR13" s="204"/>
      <c r="AS13" s="205"/>
      <c r="AT13" s="176"/>
      <c r="AU13" s="577"/>
      <c r="AV13" s="578"/>
    </row>
    <row r="14" spans="1:48" ht="25.5" customHeight="1">
      <c r="A14" s="620"/>
      <c r="B14" s="32">
        <v>8</v>
      </c>
      <c r="C14" s="94"/>
      <c r="D14" s="95"/>
      <c r="E14" s="434" t="str">
        <f t="shared" ca="1" si="0"/>
        <v/>
      </c>
      <c r="F14" s="96"/>
      <c r="G14" s="97"/>
      <c r="H14" s="34"/>
      <c r="I14" s="34"/>
      <c r="J14" s="98"/>
      <c r="K14" s="98"/>
      <c r="L14" s="35"/>
      <c r="M14" s="99"/>
      <c r="N14" s="99"/>
      <c r="O14" s="35"/>
      <c r="P14" s="36"/>
      <c r="Q14" s="36"/>
      <c r="R14" s="132"/>
      <c r="S14" s="133"/>
      <c r="T14" s="123"/>
      <c r="U14" s="164">
        <f t="shared" si="1"/>
        <v>0</v>
      </c>
      <c r="V14" s="172" t="str">
        <f t="shared" si="2"/>
        <v>0％</v>
      </c>
      <c r="W14" s="176"/>
      <c r="X14" s="144"/>
      <c r="Y14" s="164">
        <f t="shared" si="3"/>
        <v>0</v>
      </c>
      <c r="Z14" s="172" t="str">
        <f t="shared" si="4"/>
        <v>0％</v>
      </c>
      <c r="AA14" s="176"/>
      <c r="AB14" s="205"/>
      <c r="AC14" s="164">
        <f t="shared" si="5"/>
        <v>0</v>
      </c>
      <c r="AD14" s="172" t="str">
        <f t="shared" si="6"/>
        <v>0％</v>
      </c>
      <c r="AE14" s="176"/>
      <c r="AF14" s="205"/>
      <c r="AG14" s="164">
        <f t="shared" si="7"/>
        <v>0</v>
      </c>
      <c r="AH14" s="193" t="str">
        <f t="shared" si="8"/>
        <v>0％</v>
      </c>
      <c r="AI14" s="176"/>
      <c r="AJ14" s="205"/>
      <c r="AK14" s="124"/>
      <c r="AL14" s="205"/>
      <c r="AM14" s="124"/>
      <c r="AN14" s="206"/>
      <c r="AO14" s="144"/>
      <c r="AP14" s="124"/>
      <c r="AQ14" s="205"/>
      <c r="AR14" s="206"/>
      <c r="AS14" s="205"/>
      <c r="AT14" s="176"/>
      <c r="AU14" s="577"/>
      <c r="AV14" s="578"/>
    </row>
    <row r="15" spans="1:48" ht="25.5" customHeight="1">
      <c r="A15" s="620"/>
      <c r="B15" s="32">
        <v>9</v>
      </c>
      <c r="C15" s="94"/>
      <c r="D15" s="95"/>
      <c r="E15" s="434" t="str">
        <f t="shared" ca="1" si="0"/>
        <v/>
      </c>
      <c r="F15" s="96"/>
      <c r="G15" s="97"/>
      <c r="H15" s="34"/>
      <c r="I15" s="34"/>
      <c r="J15" s="98"/>
      <c r="K15" s="98"/>
      <c r="L15" s="35"/>
      <c r="M15" s="99"/>
      <c r="N15" s="99"/>
      <c r="O15" s="35"/>
      <c r="P15" s="36"/>
      <c r="Q15" s="36"/>
      <c r="R15" s="132"/>
      <c r="S15" s="133"/>
      <c r="T15" s="123"/>
      <c r="U15" s="164">
        <f t="shared" si="1"/>
        <v>0</v>
      </c>
      <c r="V15" s="172" t="str">
        <f t="shared" si="2"/>
        <v>0％</v>
      </c>
      <c r="W15" s="184"/>
      <c r="X15" s="144"/>
      <c r="Y15" s="164">
        <f t="shared" si="3"/>
        <v>0</v>
      </c>
      <c r="Z15" s="172" t="str">
        <f t="shared" si="4"/>
        <v>0％</v>
      </c>
      <c r="AA15" s="176"/>
      <c r="AB15" s="205"/>
      <c r="AC15" s="164">
        <f t="shared" si="5"/>
        <v>0</v>
      </c>
      <c r="AD15" s="172" t="str">
        <f t="shared" si="6"/>
        <v>0％</v>
      </c>
      <c r="AE15" s="177"/>
      <c r="AF15" s="205"/>
      <c r="AG15" s="164">
        <f t="shared" si="7"/>
        <v>0</v>
      </c>
      <c r="AH15" s="193" t="str">
        <f t="shared" si="8"/>
        <v>0％</v>
      </c>
      <c r="AI15" s="177"/>
      <c r="AJ15" s="205"/>
      <c r="AK15" s="126"/>
      <c r="AL15" s="205"/>
      <c r="AM15" s="126"/>
      <c r="AN15" s="204"/>
      <c r="AO15" s="144"/>
      <c r="AP15" s="124"/>
      <c r="AQ15" s="205"/>
      <c r="AR15" s="204"/>
      <c r="AS15" s="205"/>
      <c r="AT15" s="176"/>
      <c r="AU15" s="577"/>
      <c r="AV15" s="578"/>
    </row>
    <row r="16" spans="1:48" ht="25.5" customHeight="1">
      <c r="A16" s="620"/>
      <c r="B16" s="32">
        <v>10</v>
      </c>
      <c r="C16" s="94"/>
      <c r="D16" s="95"/>
      <c r="E16" s="434" t="str">
        <f t="shared" ca="1" si="0"/>
        <v/>
      </c>
      <c r="F16" s="96"/>
      <c r="G16" s="97"/>
      <c r="H16" s="34"/>
      <c r="I16" s="34"/>
      <c r="J16" s="98"/>
      <c r="K16" s="98"/>
      <c r="L16" s="35"/>
      <c r="M16" s="99"/>
      <c r="N16" s="99"/>
      <c r="O16" s="35"/>
      <c r="P16" s="36"/>
      <c r="Q16" s="36"/>
      <c r="R16" s="132"/>
      <c r="S16" s="133"/>
      <c r="T16" s="123"/>
      <c r="U16" s="164">
        <f t="shared" si="1"/>
        <v>0</v>
      </c>
      <c r="V16" s="172" t="str">
        <f t="shared" si="2"/>
        <v>0％</v>
      </c>
      <c r="W16" s="176"/>
      <c r="X16" s="144"/>
      <c r="Y16" s="164">
        <f t="shared" si="3"/>
        <v>0</v>
      </c>
      <c r="Z16" s="172" t="str">
        <f t="shared" si="4"/>
        <v>0％</v>
      </c>
      <c r="AA16" s="176"/>
      <c r="AB16" s="205"/>
      <c r="AC16" s="164">
        <f t="shared" si="5"/>
        <v>0</v>
      </c>
      <c r="AD16" s="172" t="str">
        <f t="shared" si="6"/>
        <v>0％</v>
      </c>
      <c r="AE16" s="176"/>
      <c r="AF16" s="205"/>
      <c r="AG16" s="164">
        <f t="shared" si="7"/>
        <v>0</v>
      </c>
      <c r="AH16" s="193" t="str">
        <f t="shared" si="8"/>
        <v>0％</v>
      </c>
      <c r="AI16" s="176"/>
      <c r="AJ16" s="205"/>
      <c r="AK16" s="124"/>
      <c r="AL16" s="205"/>
      <c r="AM16" s="124"/>
      <c r="AN16" s="206"/>
      <c r="AO16" s="144"/>
      <c r="AP16" s="124"/>
      <c r="AQ16" s="205"/>
      <c r="AR16" s="206"/>
      <c r="AS16" s="205"/>
      <c r="AT16" s="176"/>
      <c r="AU16" s="577"/>
      <c r="AV16" s="578"/>
    </row>
    <row r="17" spans="1:48" ht="25.5" customHeight="1">
      <c r="A17" s="620"/>
      <c r="B17" s="32">
        <v>11</v>
      </c>
      <c r="C17" s="94"/>
      <c r="D17" s="95"/>
      <c r="E17" s="434" t="str">
        <f t="shared" ca="1" si="0"/>
        <v/>
      </c>
      <c r="F17" s="96"/>
      <c r="G17" s="97"/>
      <c r="H17" s="34"/>
      <c r="I17" s="34"/>
      <c r="J17" s="98"/>
      <c r="K17" s="98"/>
      <c r="L17" s="35"/>
      <c r="M17" s="99"/>
      <c r="N17" s="99"/>
      <c r="O17" s="35"/>
      <c r="P17" s="36"/>
      <c r="Q17" s="36"/>
      <c r="R17" s="132"/>
      <c r="S17" s="133"/>
      <c r="T17" s="123"/>
      <c r="U17" s="164">
        <f t="shared" si="1"/>
        <v>0</v>
      </c>
      <c r="V17" s="172" t="str">
        <f t="shared" si="2"/>
        <v>0％</v>
      </c>
      <c r="W17" s="184"/>
      <c r="X17" s="144"/>
      <c r="Y17" s="164">
        <f t="shared" si="3"/>
        <v>0</v>
      </c>
      <c r="Z17" s="172" t="str">
        <f t="shared" si="4"/>
        <v>0％</v>
      </c>
      <c r="AA17" s="176"/>
      <c r="AB17" s="205"/>
      <c r="AC17" s="164">
        <f t="shared" si="5"/>
        <v>0</v>
      </c>
      <c r="AD17" s="172" t="str">
        <f t="shared" si="6"/>
        <v>0％</v>
      </c>
      <c r="AE17" s="177"/>
      <c r="AF17" s="205"/>
      <c r="AG17" s="164">
        <f t="shared" si="7"/>
        <v>0</v>
      </c>
      <c r="AH17" s="193" t="str">
        <f t="shared" si="8"/>
        <v>0％</v>
      </c>
      <c r="AI17" s="177"/>
      <c r="AJ17" s="205"/>
      <c r="AK17" s="126"/>
      <c r="AL17" s="205"/>
      <c r="AM17" s="126"/>
      <c r="AN17" s="204"/>
      <c r="AO17" s="144"/>
      <c r="AP17" s="124"/>
      <c r="AQ17" s="205"/>
      <c r="AR17" s="204"/>
      <c r="AS17" s="205"/>
      <c r="AT17" s="176"/>
      <c r="AU17" s="577"/>
      <c r="AV17" s="578"/>
    </row>
    <row r="18" spans="1:48" ht="25.5" customHeight="1">
      <c r="A18" s="620"/>
      <c r="B18" s="32">
        <v>12</v>
      </c>
      <c r="C18" s="94"/>
      <c r="D18" s="95"/>
      <c r="E18" s="434" t="str">
        <f t="shared" ca="1" si="0"/>
        <v/>
      </c>
      <c r="F18" s="96"/>
      <c r="G18" s="97"/>
      <c r="H18" s="34"/>
      <c r="I18" s="34"/>
      <c r="J18" s="98"/>
      <c r="K18" s="98"/>
      <c r="L18" s="35"/>
      <c r="M18" s="99"/>
      <c r="N18" s="99"/>
      <c r="O18" s="35"/>
      <c r="P18" s="36"/>
      <c r="Q18" s="36"/>
      <c r="R18" s="132"/>
      <c r="S18" s="133"/>
      <c r="T18" s="123"/>
      <c r="U18" s="164">
        <f t="shared" si="1"/>
        <v>0</v>
      </c>
      <c r="V18" s="172" t="str">
        <f t="shared" si="2"/>
        <v>0％</v>
      </c>
      <c r="W18" s="176"/>
      <c r="X18" s="144"/>
      <c r="Y18" s="164">
        <f t="shared" si="3"/>
        <v>0</v>
      </c>
      <c r="Z18" s="172" t="str">
        <f t="shared" si="4"/>
        <v>0％</v>
      </c>
      <c r="AA18" s="176"/>
      <c r="AB18" s="205"/>
      <c r="AC18" s="164">
        <f t="shared" si="5"/>
        <v>0</v>
      </c>
      <c r="AD18" s="172" t="str">
        <f t="shared" si="6"/>
        <v>0％</v>
      </c>
      <c r="AE18" s="177"/>
      <c r="AF18" s="205"/>
      <c r="AG18" s="164">
        <f t="shared" si="7"/>
        <v>0</v>
      </c>
      <c r="AH18" s="193" t="str">
        <f t="shared" si="8"/>
        <v>0％</v>
      </c>
      <c r="AI18" s="177"/>
      <c r="AJ18" s="205"/>
      <c r="AK18" s="126"/>
      <c r="AL18" s="205"/>
      <c r="AM18" s="126"/>
      <c r="AN18" s="204"/>
      <c r="AO18" s="144"/>
      <c r="AP18" s="124"/>
      <c r="AQ18" s="205"/>
      <c r="AR18" s="204"/>
      <c r="AS18" s="205"/>
      <c r="AT18" s="176"/>
      <c r="AU18" s="577"/>
      <c r="AV18" s="578"/>
    </row>
    <row r="19" spans="1:48" ht="25.5" customHeight="1">
      <c r="A19" s="620"/>
      <c r="B19" s="32">
        <v>13</v>
      </c>
      <c r="C19" s="94"/>
      <c r="D19" s="95"/>
      <c r="E19" s="434" t="str">
        <f t="shared" ca="1" si="0"/>
        <v/>
      </c>
      <c r="F19" s="96"/>
      <c r="G19" s="97"/>
      <c r="H19" s="34"/>
      <c r="I19" s="34"/>
      <c r="J19" s="98"/>
      <c r="K19" s="98"/>
      <c r="L19" s="35"/>
      <c r="M19" s="99"/>
      <c r="N19" s="99"/>
      <c r="O19" s="35"/>
      <c r="P19" s="36"/>
      <c r="Q19" s="36"/>
      <c r="R19" s="132"/>
      <c r="S19" s="133"/>
      <c r="T19" s="123"/>
      <c r="U19" s="164">
        <f t="shared" si="1"/>
        <v>0</v>
      </c>
      <c r="V19" s="172" t="str">
        <f t="shared" si="2"/>
        <v>0％</v>
      </c>
      <c r="W19" s="184"/>
      <c r="X19" s="144"/>
      <c r="Y19" s="164">
        <f t="shared" si="3"/>
        <v>0</v>
      </c>
      <c r="Z19" s="172" t="str">
        <f t="shared" si="4"/>
        <v>0％</v>
      </c>
      <c r="AA19" s="176"/>
      <c r="AB19" s="205"/>
      <c r="AC19" s="164">
        <f t="shared" si="5"/>
        <v>0</v>
      </c>
      <c r="AD19" s="172" t="str">
        <f t="shared" si="6"/>
        <v>0％</v>
      </c>
      <c r="AE19" s="177"/>
      <c r="AF19" s="205"/>
      <c r="AG19" s="164">
        <f t="shared" si="7"/>
        <v>0</v>
      </c>
      <c r="AH19" s="193" t="str">
        <f t="shared" si="8"/>
        <v>0％</v>
      </c>
      <c r="AI19" s="177"/>
      <c r="AJ19" s="205"/>
      <c r="AK19" s="126"/>
      <c r="AL19" s="205"/>
      <c r="AM19" s="126"/>
      <c r="AN19" s="204"/>
      <c r="AO19" s="144"/>
      <c r="AP19" s="124"/>
      <c r="AQ19" s="205"/>
      <c r="AR19" s="204"/>
      <c r="AS19" s="205"/>
      <c r="AT19" s="176"/>
      <c r="AU19" s="577"/>
      <c r="AV19" s="578"/>
    </row>
    <row r="20" spans="1:48" ht="25.5" customHeight="1">
      <c r="A20" s="620"/>
      <c r="B20" s="32">
        <v>14</v>
      </c>
      <c r="C20" s="94"/>
      <c r="D20" s="95"/>
      <c r="E20" s="434" t="str">
        <f t="shared" ca="1" si="0"/>
        <v/>
      </c>
      <c r="F20" s="96"/>
      <c r="G20" s="97"/>
      <c r="H20" s="34"/>
      <c r="I20" s="34"/>
      <c r="J20" s="98"/>
      <c r="K20" s="98"/>
      <c r="L20" s="35"/>
      <c r="M20" s="99"/>
      <c r="N20" s="99"/>
      <c r="O20" s="35"/>
      <c r="P20" s="36"/>
      <c r="Q20" s="36"/>
      <c r="R20" s="132"/>
      <c r="S20" s="133"/>
      <c r="T20" s="123"/>
      <c r="U20" s="164">
        <f t="shared" si="1"/>
        <v>0</v>
      </c>
      <c r="V20" s="172" t="str">
        <f t="shared" si="2"/>
        <v>0％</v>
      </c>
      <c r="W20" s="176"/>
      <c r="X20" s="144"/>
      <c r="Y20" s="164">
        <f t="shared" si="3"/>
        <v>0</v>
      </c>
      <c r="Z20" s="172" t="str">
        <f t="shared" si="4"/>
        <v>0％</v>
      </c>
      <c r="AA20" s="176"/>
      <c r="AB20" s="205"/>
      <c r="AC20" s="164">
        <f t="shared" si="5"/>
        <v>0</v>
      </c>
      <c r="AD20" s="172" t="str">
        <f t="shared" si="6"/>
        <v>0％</v>
      </c>
      <c r="AE20" s="177"/>
      <c r="AF20" s="205"/>
      <c r="AG20" s="164">
        <f t="shared" si="7"/>
        <v>0</v>
      </c>
      <c r="AH20" s="193" t="str">
        <f t="shared" si="8"/>
        <v>0％</v>
      </c>
      <c r="AI20" s="177"/>
      <c r="AJ20" s="205"/>
      <c r="AK20" s="126"/>
      <c r="AL20" s="205"/>
      <c r="AM20" s="126"/>
      <c r="AN20" s="204"/>
      <c r="AO20" s="144"/>
      <c r="AP20" s="124"/>
      <c r="AQ20" s="205"/>
      <c r="AR20" s="204"/>
      <c r="AS20" s="205"/>
      <c r="AT20" s="176"/>
      <c r="AU20" s="577"/>
      <c r="AV20" s="578"/>
    </row>
    <row r="21" spans="1:48" ht="25.5" customHeight="1">
      <c r="A21" s="620"/>
      <c r="B21" s="32">
        <v>15</v>
      </c>
      <c r="C21" s="94"/>
      <c r="D21" s="95"/>
      <c r="E21" s="434" t="str">
        <f t="shared" ca="1" si="0"/>
        <v/>
      </c>
      <c r="F21" s="96"/>
      <c r="G21" s="97"/>
      <c r="H21" s="34"/>
      <c r="I21" s="34"/>
      <c r="J21" s="98"/>
      <c r="K21" s="98"/>
      <c r="L21" s="35"/>
      <c r="M21" s="99"/>
      <c r="N21" s="99"/>
      <c r="O21" s="35"/>
      <c r="P21" s="36"/>
      <c r="Q21" s="36"/>
      <c r="R21" s="132"/>
      <c r="S21" s="133"/>
      <c r="T21" s="123"/>
      <c r="U21" s="164">
        <f t="shared" si="1"/>
        <v>0</v>
      </c>
      <c r="V21" s="172" t="str">
        <f t="shared" si="2"/>
        <v>0％</v>
      </c>
      <c r="W21" s="184"/>
      <c r="X21" s="144"/>
      <c r="Y21" s="164">
        <f t="shared" si="3"/>
        <v>0</v>
      </c>
      <c r="Z21" s="172" t="str">
        <f t="shared" si="4"/>
        <v>0％</v>
      </c>
      <c r="AA21" s="176"/>
      <c r="AB21" s="205"/>
      <c r="AC21" s="164">
        <f t="shared" si="5"/>
        <v>0</v>
      </c>
      <c r="AD21" s="172" t="str">
        <f t="shared" si="6"/>
        <v>0％</v>
      </c>
      <c r="AE21" s="177"/>
      <c r="AF21" s="205"/>
      <c r="AG21" s="164">
        <f t="shared" si="7"/>
        <v>0</v>
      </c>
      <c r="AH21" s="193" t="str">
        <f t="shared" si="8"/>
        <v>0％</v>
      </c>
      <c r="AI21" s="177"/>
      <c r="AJ21" s="205"/>
      <c r="AK21" s="126"/>
      <c r="AL21" s="205"/>
      <c r="AM21" s="126"/>
      <c r="AN21" s="204"/>
      <c r="AO21" s="144"/>
      <c r="AP21" s="124"/>
      <c r="AQ21" s="205"/>
      <c r="AR21" s="204"/>
      <c r="AS21" s="205"/>
      <c r="AT21" s="176"/>
      <c r="AU21" s="577"/>
      <c r="AV21" s="578"/>
    </row>
    <row r="22" spans="1:48" ht="25.5" customHeight="1">
      <c r="A22" s="620"/>
      <c r="B22" s="32">
        <v>16</v>
      </c>
      <c r="C22" s="94"/>
      <c r="D22" s="95"/>
      <c r="E22" s="434" t="str">
        <f t="shared" ca="1" si="0"/>
        <v/>
      </c>
      <c r="F22" s="96"/>
      <c r="G22" s="97"/>
      <c r="H22" s="34"/>
      <c r="I22" s="34"/>
      <c r="J22" s="98"/>
      <c r="K22" s="98"/>
      <c r="L22" s="35"/>
      <c r="M22" s="99"/>
      <c r="N22" s="99"/>
      <c r="O22" s="35"/>
      <c r="P22" s="36"/>
      <c r="Q22" s="36"/>
      <c r="R22" s="132"/>
      <c r="S22" s="133"/>
      <c r="T22" s="123"/>
      <c r="U22" s="164">
        <f t="shared" si="1"/>
        <v>0</v>
      </c>
      <c r="V22" s="172" t="str">
        <f t="shared" si="2"/>
        <v>0％</v>
      </c>
      <c r="W22" s="176"/>
      <c r="X22" s="144"/>
      <c r="Y22" s="164">
        <f t="shared" si="3"/>
        <v>0</v>
      </c>
      <c r="Z22" s="172" t="str">
        <f t="shared" si="4"/>
        <v>0％</v>
      </c>
      <c r="AA22" s="176"/>
      <c r="AB22" s="205"/>
      <c r="AC22" s="164">
        <f t="shared" si="5"/>
        <v>0</v>
      </c>
      <c r="AD22" s="172" t="str">
        <f t="shared" si="6"/>
        <v>0％</v>
      </c>
      <c r="AE22" s="177"/>
      <c r="AF22" s="205"/>
      <c r="AG22" s="164">
        <f t="shared" si="7"/>
        <v>0</v>
      </c>
      <c r="AH22" s="193" t="str">
        <f t="shared" si="8"/>
        <v>0％</v>
      </c>
      <c r="AI22" s="177"/>
      <c r="AJ22" s="205"/>
      <c r="AK22" s="126"/>
      <c r="AL22" s="205"/>
      <c r="AM22" s="126"/>
      <c r="AN22" s="204"/>
      <c r="AO22" s="144"/>
      <c r="AP22" s="124"/>
      <c r="AQ22" s="205"/>
      <c r="AR22" s="204"/>
      <c r="AS22" s="205"/>
      <c r="AT22" s="176"/>
      <c r="AU22" s="577"/>
      <c r="AV22" s="578"/>
    </row>
    <row r="23" spans="1:48" ht="25.5" customHeight="1">
      <c r="A23" s="620"/>
      <c r="B23" s="32">
        <v>17</v>
      </c>
      <c r="C23" s="94"/>
      <c r="D23" s="95"/>
      <c r="E23" s="434" t="str">
        <f t="shared" ca="1" si="0"/>
        <v/>
      </c>
      <c r="F23" s="96"/>
      <c r="G23" s="97"/>
      <c r="H23" s="34"/>
      <c r="I23" s="34"/>
      <c r="J23" s="98"/>
      <c r="K23" s="98"/>
      <c r="L23" s="35"/>
      <c r="M23" s="99"/>
      <c r="N23" s="99"/>
      <c r="O23" s="35"/>
      <c r="P23" s="36"/>
      <c r="Q23" s="36"/>
      <c r="R23" s="132"/>
      <c r="S23" s="133"/>
      <c r="T23" s="123"/>
      <c r="U23" s="164">
        <f t="shared" si="1"/>
        <v>0</v>
      </c>
      <c r="V23" s="172" t="str">
        <f t="shared" si="2"/>
        <v>0％</v>
      </c>
      <c r="W23" s="184"/>
      <c r="X23" s="144"/>
      <c r="Y23" s="164">
        <f t="shared" si="3"/>
        <v>0</v>
      </c>
      <c r="Z23" s="172" t="str">
        <f t="shared" si="4"/>
        <v>0％</v>
      </c>
      <c r="AA23" s="176"/>
      <c r="AB23" s="205"/>
      <c r="AC23" s="164">
        <f t="shared" si="5"/>
        <v>0</v>
      </c>
      <c r="AD23" s="172" t="str">
        <f t="shared" si="6"/>
        <v>0％</v>
      </c>
      <c r="AE23" s="176"/>
      <c r="AF23" s="205"/>
      <c r="AG23" s="164">
        <f t="shared" si="7"/>
        <v>0</v>
      </c>
      <c r="AH23" s="193" t="str">
        <f t="shared" si="8"/>
        <v>0％</v>
      </c>
      <c r="AI23" s="176"/>
      <c r="AJ23" s="205"/>
      <c r="AK23" s="124"/>
      <c r="AL23" s="205"/>
      <c r="AM23" s="124"/>
      <c r="AN23" s="206"/>
      <c r="AO23" s="144"/>
      <c r="AP23" s="124"/>
      <c r="AQ23" s="205"/>
      <c r="AR23" s="206"/>
      <c r="AS23" s="205"/>
      <c r="AT23" s="176"/>
      <c r="AU23" s="577"/>
      <c r="AV23" s="578"/>
    </row>
    <row r="24" spans="1:48" ht="25.5" customHeight="1">
      <c r="A24" s="620"/>
      <c r="B24" s="32">
        <v>18</v>
      </c>
      <c r="C24" s="94"/>
      <c r="D24" s="95"/>
      <c r="E24" s="434" t="str">
        <f t="shared" ca="1" si="0"/>
        <v/>
      </c>
      <c r="F24" s="96"/>
      <c r="G24" s="97"/>
      <c r="H24" s="34"/>
      <c r="I24" s="34"/>
      <c r="J24" s="98"/>
      <c r="K24" s="98"/>
      <c r="L24" s="35"/>
      <c r="M24" s="99"/>
      <c r="N24" s="99"/>
      <c r="O24" s="35"/>
      <c r="P24" s="36"/>
      <c r="Q24" s="36"/>
      <c r="R24" s="132"/>
      <c r="S24" s="133"/>
      <c r="T24" s="123"/>
      <c r="U24" s="164">
        <f t="shared" si="1"/>
        <v>0</v>
      </c>
      <c r="V24" s="172" t="str">
        <f t="shared" si="2"/>
        <v>0％</v>
      </c>
      <c r="W24" s="176"/>
      <c r="X24" s="144"/>
      <c r="Y24" s="164">
        <f t="shared" si="3"/>
        <v>0</v>
      </c>
      <c r="Z24" s="172" t="str">
        <f t="shared" si="4"/>
        <v>0％</v>
      </c>
      <c r="AA24" s="176"/>
      <c r="AB24" s="205"/>
      <c r="AC24" s="164">
        <f t="shared" si="5"/>
        <v>0</v>
      </c>
      <c r="AD24" s="172" t="str">
        <f t="shared" si="6"/>
        <v>0％</v>
      </c>
      <c r="AE24" s="176"/>
      <c r="AF24" s="205"/>
      <c r="AG24" s="164">
        <f t="shared" si="7"/>
        <v>0</v>
      </c>
      <c r="AH24" s="193" t="str">
        <f t="shared" si="8"/>
        <v>0％</v>
      </c>
      <c r="AI24" s="176"/>
      <c r="AJ24" s="205"/>
      <c r="AK24" s="124"/>
      <c r="AL24" s="205"/>
      <c r="AM24" s="124"/>
      <c r="AN24" s="206"/>
      <c r="AO24" s="144"/>
      <c r="AP24" s="124"/>
      <c r="AQ24" s="205"/>
      <c r="AR24" s="206"/>
      <c r="AS24" s="205"/>
      <c r="AT24" s="176"/>
      <c r="AU24" s="577"/>
      <c r="AV24" s="578"/>
    </row>
    <row r="25" spans="1:48" ht="25.5" customHeight="1">
      <c r="A25" s="620"/>
      <c r="B25" s="32">
        <v>19</v>
      </c>
      <c r="C25" s="94"/>
      <c r="D25" s="95"/>
      <c r="E25" s="434" t="str">
        <f t="shared" ca="1" si="0"/>
        <v/>
      </c>
      <c r="F25" s="96"/>
      <c r="G25" s="97"/>
      <c r="H25" s="34"/>
      <c r="I25" s="34"/>
      <c r="J25" s="98"/>
      <c r="K25" s="98"/>
      <c r="L25" s="35"/>
      <c r="M25" s="99"/>
      <c r="N25" s="99"/>
      <c r="O25" s="35"/>
      <c r="P25" s="36"/>
      <c r="Q25" s="36"/>
      <c r="R25" s="132"/>
      <c r="S25" s="133"/>
      <c r="T25" s="123"/>
      <c r="U25" s="164">
        <f t="shared" si="1"/>
        <v>0</v>
      </c>
      <c r="V25" s="172" t="str">
        <f t="shared" si="2"/>
        <v>0％</v>
      </c>
      <c r="W25" s="184"/>
      <c r="X25" s="144"/>
      <c r="Y25" s="164">
        <f t="shared" si="3"/>
        <v>0</v>
      </c>
      <c r="Z25" s="172" t="str">
        <f t="shared" si="4"/>
        <v>0％</v>
      </c>
      <c r="AA25" s="176"/>
      <c r="AB25" s="205"/>
      <c r="AC25" s="164">
        <f t="shared" si="5"/>
        <v>0</v>
      </c>
      <c r="AD25" s="172" t="str">
        <f t="shared" si="6"/>
        <v>0％</v>
      </c>
      <c r="AE25" s="177"/>
      <c r="AF25" s="205"/>
      <c r="AG25" s="164">
        <f t="shared" si="7"/>
        <v>0</v>
      </c>
      <c r="AH25" s="193" t="str">
        <f t="shared" si="8"/>
        <v>0％</v>
      </c>
      <c r="AI25" s="177"/>
      <c r="AJ25" s="205"/>
      <c r="AK25" s="126"/>
      <c r="AL25" s="205"/>
      <c r="AM25" s="126"/>
      <c r="AN25" s="204"/>
      <c r="AO25" s="144"/>
      <c r="AP25" s="124"/>
      <c r="AQ25" s="205"/>
      <c r="AR25" s="204"/>
      <c r="AS25" s="205"/>
      <c r="AT25" s="176"/>
      <c r="AU25" s="577"/>
      <c r="AV25" s="578"/>
    </row>
    <row r="26" spans="1:48" ht="25.5" customHeight="1">
      <c r="A26" s="620"/>
      <c r="B26" s="32">
        <v>20</v>
      </c>
      <c r="C26" s="94"/>
      <c r="D26" s="95"/>
      <c r="E26" s="434" t="str">
        <f t="shared" ca="1" si="0"/>
        <v/>
      </c>
      <c r="F26" s="96"/>
      <c r="G26" s="97"/>
      <c r="H26" s="34"/>
      <c r="I26" s="34"/>
      <c r="J26" s="98"/>
      <c r="K26" s="98"/>
      <c r="L26" s="35"/>
      <c r="M26" s="99"/>
      <c r="N26" s="99"/>
      <c r="O26" s="35"/>
      <c r="P26" s="36"/>
      <c r="Q26" s="36"/>
      <c r="R26" s="132"/>
      <c r="S26" s="133"/>
      <c r="T26" s="123"/>
      <c r="U26" s="164">
        <f t="shared" si="1"/>
        <v>0</v>
      </c>
      <c r="V26" s="172" t="str">
        <f t="shared" si="2"/>
        <v>0％</v>
      </c>
      <c r="W26" s="176"/>
      <c r="X26" s="144"/>
      <c r="Y26" s="164">
        <f t="shared" si="3"/>
        <v>0</v>
      </c>
      <c r="Z26" s="172" t="str">
        <f t="shared" si="4"/>
        <v>0％</v>
      </c>
      <c r="AA26" s="176"/>
      <c r="AB26" s="205"/>
      <c r="AC26" s="164">
        <f t="shared" si="5"/>
        <v>0</v>
      </c>
      <c r="AD26" s="172" t="str">
        <f t="shared" si="6"/>
        <v>0％</v>
      </c>
      <c r="AE26" s="177"/>
      <c r="AF26" s="205"/>
      <c r="AG26" s="164">
        <f t="shared" si="7"/>
        <v>0</v>
      </c>
      <c r="AH26" s="193" t="str">
        <f t="shared" si="8"/>
        <v>0％</v>
      </c>
      <c r="AI26" s="177"/>
      <c r="AJ26" s="205"/>
      <c r="AK26" s="126"/>
      <c r="AL26" s="205"/>
      <c r="AM26" s="126"/>
      <c r="AN26" s="204"/>
      <c r="AO26" s="144"/>
      <c r="AP26" s="124"/>
      <c r="AQ26" s="205"/>
      <c r="AR26" s="204"/>
      <c r="AS26" s="205"/>
      <c r="AT26" s="176"/>
      <c r="AU26" s="577"/>
      <c r="AV26" s="578"/>
    </row>
    <row r="27" spans="1:48" ht="25.5" customHeight="1">
      <c r="A27" s="620"/>
      <c r="B27" s="32">
        <v>21</v>
      </c>
      <c r="C27" s="94"/>
      <c r="D27" s="95"/>
      <c r="E27" s="434" t="str">
        <f t="shared" ca="1" si="0"/>
        <v/>
      </c>
      <c r="F27" s="96"/>
      <c r="G27" s="97"/>
      <c r="H27" s="34"/>
      <c r="I27" s="34"/>
      <c r="J27" s="98"/>
      <c r="K27" s="98"/>
      <c r="L27" s="35"/>
      <c r="M27" s="99"/>
      <c r="N27" s="99"/>
      <c r="O27" s="35"/>
      <c r="P27" s="36"/>
      <c r="Q27" s="36"/>
      <c r="R27" s="132"/>
      <c r="S27" s="133"/>
      <c r="T27" s="123"/>
      <c r="U27" s="164">
        <f t="shared" si="1"/>
        <v>0</v>
      </c>
      <c r="V27" s="172" t="str">
        <f t="shared" si="2"/>
        <v>0％</v>
      </c>
      <c r="W27" s="184"/>
      <c r="X27" s="144"/>
      <c r="Y27" s="164">
        <f t="shared" si="3"/>
        <v>0</v>
      </c>
      <c r="Z27" s="172" t="str">
        <f t="shared" si="4"/>
        <v>0％</v>
      </c>
      <c r="AA27" s="176"/>
      <c r="AB27" s="205"/>
      <c r="AC27" s="164">
        <f t="shared" si="5"/>
        <v>0</v>
      </c>
      <c r="AD27" s="172" t="str">
        <f t="shared" si="6"/>
        <v>0％</v>
      </c>
      <c r="AE27" s="177"/>
      <c r="AF27" s="205"/>
      <c r="AG27" s="164">
        <f t="shared" si="7"/>
        <v>0</v>
      </c>
      <c r="AH27" s="193" t="str">
        <f t="shared" si="8"/>
        <v>0％</v>
      </c>
      <c r="AI27" s="177"/>
      <c r="AJ27" s="205"/>
      <c r="AK27" s="126"/>
      <c r="AL27" s="205"/>
      <c r="AM27" s="126"/>
      <c r="AN27" s="204"/>
      <c r="AO27" s="144"/>
      <c r="AP27" s="124"/>
      <c r="AQ27" s="205"/>
      <c r="AR27" s="204"/>
      <c r="AS27" s="205"/>
      <c r="AT27" s="176"/>
      <c r="AU27" s="577"/>
      <c r="AV27" s="578"/>
    </row>
    <row r="28" spans="1:48" ht="25.5" customHeight="1">
      <c r="A28" s="620"/>
      <c r="B28" s="32">
        <v>22</v>
      </c>
      <c r="C28" s="94"/>
      <c r="D28" s="95"/>
      <c r="E28" s="434" t="str">
        <f t="shared" ca="1" si="0"/>
        <v/>
      </c>
      <c r="F28" s="96"/>
      <c r="G28" s="97"/>
      <c r="H28" s="34"/>
      <c r="I28" s="34"/>
      <c r="J28" s="98"/>
      <c r="K28" s="98"/>
      <c r="L28" s="35"/>
      <c r="M28" s="99"/>
      <c r="N28" s="99"/>
      <c r="O28" s="35"/>
      <c r="P28" s="36"/>
      <c r="Q28" s="36"/>
      <c r="R28" s="132"/>
      <c r="S28" s="133"/>
      <c r="T28" s="123"/>
      <c r="U28" s="164">
        <f t="shared" si="1"/>
        <v>0</v>
      </c>
      <c r="V28" s="172" t="str">
        <f t="shared" si="2"/>
        <v>0％</v>
      </c>
      <c r="W28" s="176"/>
      <c r="X28" s="144"/>
      <c r="Y28" s="164">
        <f t="shared" si="3"/>
        <v>0</v>
      </c>
      <c r="Z28" s="172" t="str">
        <f t="shared" si="4"/>
        <v>0％</v>
      </c>
      <c r="AA28" s="176"/>
      <c r="AB28" s="205"/>
      <c r="AC28" s="164">
        <f t="shared" si="5"/>
        <v>0</v>
      </c>
      <c r="AD28" s="172" t="str">
        <f t="shared" si="6"/>
        <v>0％</v>
      </c>
      <c r="AE28" s="177"/>
      <c r="AF28" s="205"/>
      <c r="AG28" s="164">
        <f t="shared" si="7"/>
        <v>0</v>
      </c>
      <c r="AH28" s="193" t="str">
        <f t="shared" si="8"/>
        <v>0％</v>
      </c>
      <c r="AI28" s="177"/>
      <c r="AJ28" s="205"/>
      <c r="AK28" s="126"/>
      <c r="AL28" s="205"/>
      <c r="AM28" s="126"/>
      <c r="AN28" s="204"/>
      <c r="AO28" s="144"/>
      <c r="AP28" s="124"/>
      <c r="AQ28" s="205"/>
      <c r="AR28" s="204"/>
      <c r="AS28" s="205"/>
      <c r="AT28" s="176"/>
      <c r="AU28" s="577"/>
      <c r="AV28" s="578"/>
    </row>
    <row r="29" spans="1:48" ht="25.5" customHeight="1">
      <c r="A29" s="620"/>
      <c r="B29" s="32">
        <v>23</v>
      </c>
      <c r="C29" s="94"/>
      <c r="D29" s="95"/>
      <c r="E29" s="434" t="str">
        <f t="shared" ca="1" si="0"/>
        <v/>
      </c>
      <c r="F29" s="96"/>
      <c r="G29" s="97"/>
      <c r="H29" s="34"/>
      <c r="I29" s="34"/>
      <c r="J29" s="98"/>
      <c r="K29" s="98"/>
      <c r="L29" s="35"/>
      <c r="M29" s="99"/>
      <c r="N29" s="99"/>
      <c r="O29" s="35"/>
      <c r="P29" s="36"/>
      <c r="Q29" s="36"/>
      <c r="R29" s="132"/>
      <c r="S29" s="133"/>
      <c r="T29" s="123"/>
      <c r="U29" s="164">
        <f t="shared" si="1"/>
        <v>0</v>
      </c>
      <c r="V29" s="172" t="str">
        <f t="shared" si="2"/>
        <v>0％</v>
      </c>
      <c r="W29" s="184"/>
      <c r="X29" s="144"/>
      <c r="Y29" s="164">
        <f t="shared" si="3"/>
        <v>0</v>
      </c>
      <c r="Z29" s="172" t="str">
        <f t="shared" si="4"/>
        <v>0％</v>
      </c>
      <c r="AA29" s="176"/>
      <c r="AB29" s="205"/>
      <c r="AC29" s="164">
        <f t="shared" si="5"/>
        <v>0</v>
      </c>
      <c r="AD29" s="172" t="str">
        <f t="shared" si="6"/>
        <v>0％</v>
      </c>
      <c r="AE29" s="177"/>
      <c r="AF29" s="205"/>
      <c r="AG29" s="164">
        <f t="shared" si="7"/>
        <v>0</v>
      </c>
      <c r="AH29" s="193" t="str">
        <f t="shared" si="8"/>
        <v>0％</v>
      </c>
      <c r="AI29" s="177"/>
      <c r="AJ29" s="205"/>
      <c r="AK29" s="126"/>
      <c r="AL29" s="205"/>
      <c r="AM29" s="126"/>
      <c r="AN29" s="204"/>
      <c r="AO29" s="144"/>
      <c r="AP29" s="124"/>
      <c r="AQ29" s="205"/>
      <c r="AR29" s="204"/>
      <c r="AS29" s="205"/>
      <c r="AT29" s="176"/>
      <c r="AU29" s="577"/>
      <c r="AV29" s="578"/>
    </row>
    <row r="30" spans="1:48" ht="25.5" customHeight="1">
      <c r="A30" s="620"/>
      <c r="B30" s="32">
        <v>24</v>
      </c>
      <c r="C30" s="94"/>
      <c r="D30" s="95"/>
      <c r="E30" s="434" t="str">
        <f t="shared" ca="1" si="0"/>
        <v/>
      </c>
      <c r="F30" s="96"/>
      <c r="G30" s="97"/>
      <c r="H30" s="34"/>
      <c r="I30" s="34"/>
      <c r="J30" s="98"/>
      <c r="K30" s="98"/>
      <c r="L30" s="35"/>
      <c r="M30" s="99"/>
      <c r="N30" s="99"/>
      <c r="O30" s="35"/>
      <c r="P30" s="36"/>
      <c r="Q30" s="36"/>
      <c r="R30" s="132"/>
      <c r="S30" s="133"/>
      <c r="T30" s="123"/>
      <c r="U30" s="164">
        <f t="shared" si="1"/>
        <v>0</v>
      </c>
      <c r="V30" s="172" t="str">
        <f t="shared" si="2"/>
        <v>0％</v>
      </c>
      <c r="W30" s="176"/>
      <c r="X30" s="144"/>
      <c r="Y30" s="164">
        <f t="shared" si="3"/>
        <v>0</v>
      </c>
      <c r="Z30" s="172" t="str">
        <f t="shared" si="4"/>
        <v>0％</v>
      </c>
      <c r="AA30" s="176"/>
      <c r="AB30" s="205"/>
      <c r="AC30" s="164">
        <f t="shared" si="5"/>
        <v>0</v>
      </c>
      <c r="AD30" s="172" t="str">
        <f t="shared" si="6"/>
        <v>0％</v>
      </c>
      <c r="AE30" s="177"/>
      <c r="AF30" s="205"/>
      <c r="AG30" s="164">
        <f t="shared" si="7"/>
        <v>0</v>
      </c>
      <c r="AH30" s="193" t="str">
        <f t="shared" si="8"/>
        <v>0％</v>
      </c>
      <c r="AI30" s="177"/>
      <c r="AJ30" s="205"/>
      <c r="AK30" s="126"/>
      <c r="AL30" s="205"/>
      <c r="AM30" s="126"/>
      <c r="AN30" s="204"/>
      <c r="AO30" s="144"/>
      <c r="AP30" s="124"/>
      <c r="AQ30" s="205"/>
      <c r="AR30" s="204"/>
      <c r="AS30" s="205"/>
      <c r="AT30" s="176"/>
      <c r="AU30" s="577"/>
      <c r="AV30" s="578"/>
    </row>
    <row r="31" spans="1:48" ht="25.5" customHeight="1">
      <c r="A31" s="620"/>
      <c r="B31" s="32">
        <v>25</v>
      </c>
      <c r="C31" s="94"/>
      <c r="D31" s="95"/>
      <c r="E31" s="434" t="str">
        <f t="shared" ca="1" si="0"/>
        <v/>
      </c>
      <c r="F31" s="96"/>
      <c r="G31" s="97"/>
      <c r="H31" s="34"/>
      <c r="I31" s="34"/>
      <c r="J31" s="98"/>
      <c r="K31" s="98"/>
      <c r="L31" s="35"/>
      <c r="M31" s="99"/>
      <c r="N31" s="99"/>
      <c r="O31" s="35"/>
      <c r="P31" s="36"/>
      <c r="Q31" s="36"/>
      <c r="R31" s="132"/>
      <c r="S31" s="133"/>
      <c r="T31" s="123"/>
      <c r="U31" s="164">
        <f t="shared" si="1"/>
        <v>0</v>
      </c>
      <c r="V31" s="172" t="str">
        <f t="shared" si="2"/>
        <v>0％</v>
      </c>
      <c r="W31" s="184"/>
      <c r="X31" s="144"/>
      <c r="Y31" s="164">
        <f t="shared" si="3"/>
        <v>0</v>
      </c>
      <c r="Z31" s="172" t="str">
        <f t="shared" si="4"/>
        <v>0％</v>
      </c>
      <c r="AA31" s="176"/>
      <c r="AB31" s="205"/>
      <c r="AC31" s="164">
        <f t="shared" si="5"/>
        <v>0</v>
      </c>
      <c r="AD31" s="172" t="str">
        <f t="shared" si="6"/>
        <v>0％</v>
      </c>
      <c r="AE31" s="177"/>
      <c r="AF31" s="205"/>
      <c r="AG31" s="164">
        <f t="shared" si="7"/>
        <v>0</v>
      </c>
      <c r="AH31" s="193" t="str">
        <f t="shared" si="8"/>
        <v>0％</v>
      </c>
      <c r="AI31" s="177"/>
      <c r="AJ31" s="205"/>
      <c r="AK31" s="126"/>
      <c r="AL31" s="205"/>
      <c r="AM31" s="126"/>
      <c r="AN31" s="204"/>
      <c r="AO31" s="144"/>
      <c r="AP31" s="124"/>
      <c r="AQ31" s="205"/>
      <c r="AR31" s="204"/>
      <c r="AS31" s="205"/>
      <c r="AT31" s="176"/>
      <c r="AU31" s="577"/>
      <c r="AV31" s="578"/>
    </row>
    <row r="32" spans="1:48" ht="25.5" customHeight="1">
      <c r="A32" s="620"/>
      <c r="B32" s="32">
        <v>26</v>
      </c>
      <c r="C32" s="94"/>
      <c r="D32" s="95"/>
      <c r="E32" s="434" t="str">
        <f t="shared" ca="1" si="0"/>
        <v/>
      </c>
      <c r="F32" s="96"/>
      <c r="G32" s="97"/>
      <c r="H32" s="34"/>
      <c r="I32" s="34"/>
      <c r="J32" s="98"/>
      <c r="K32" s="98"/>
      <c r="L32" s="35"/>
      <c r="M32" s="99"/>
      <c r="N32" s="99"/>
      <c r="O32" s="35"/>
      <c r="P32" s="36"/>
      <c r="Q32" s="36"/>
      <c r="R32" s="132"/>
      <c r="S32" s="133"/>
      <c r="T32" s="123"/>
      <c r="U32" s="164">
        <f t="shared" si="1"/>
        <v>0</v>
      </c>
      <c r="V32" s="172" t="str">
        <f t="shared" si="2"/>
        <v>0％</v>
      </c>
      <c r="W32" s="176"/>
      <c r="X32" s="144"/>
      <c r="Y32" s="164">
        <f t="shared" si="3"/>
        <v>0</v>
      </c>
      <c r="Z32" s="172" t="str">
        <f t="shared" si="4"/>
        <v>0％</v>
      </c>
      <c r="AA32" s="176"/>
      <c r="AB32" s="205"/>
      <c r="AC32" s="164">
        <f t="shared" si="5"/>
        <v>0</v>
      </c>
      <c r="AD32" s="172" t="str">
        <f t="shared" si="6"/>
        <v>0％</v>
      </c>
      <c r="AE32" s="177"/>
      <c r="AF32" s="205"/>
      <c r="AG32" s="164">
        <f t="shared" si="7"/>
        <v>0</v>
      </c>
      <c r="AH32" s="193" t="str">
        <f t="shared" si="8"/>
        <v>0％</v>
      </c>
      <c r="AI32" s="177"/>
      <c r="AJ32" s="205"/>
      <c r="AK32" s="126"/>
      <c r="AL32" s="205"/>
      <c r="AM32" s="126"/>
      <c r="AN32" s="204"/>
      <c r="AO32" s="144"/>
      <c r="AP32" s="124"/>
      <c r="AQ32" s="205"/>
      <c r="AR32" s="204"/>
      <c r="AS32" s="205"/>
      <c r="AT32" s="176"/>
      <c r="AU32" s="577"/>
      <c r="AV32" s="578"/>
    </row>
    <row r="33" spans="1:48" ht="25.5" customHeight="1">
      <c r="A33" s="620"/>
      <c r="B33" s="32">
        <v>27</v>
      </c>
      <c r="C33" s="94"/>
      <c r="D33" s="95"/>
      <c r="E33" s="434" t="str">
        <f t="shared" ca="1" si="0"/>
        <v/>
      </c>
      <c r="F33" s="96"/>
      <c r="G33" s="97"/>
      <c r="H33" s="34"/>
      <c r="I33" s="34"/>
      <c r="J33" s="98"/>
      <c r="K33" s="98"/>
      <c r="L33" s="35"/>
      <c r="M33" s="99"/>
      <c r="N33" s="99"/>
      <c r="O33" s="35"/>
      <c r="P33" s="36"/>
      <c r="Q33" s="36"/>
      <c r="R33" s="132"/>
      <c r="S33" s="133"/>
      <c r="T33" s="123"/>
      <c r="U33" s="164">
        <f t="shared" si="1"/>
        <v>0</v>
      </c>
      <c r="V33" s="172" t="str">
        <f t="shared" si="2"/>
        <v>0％</v>
      </c>
      <c r="W33" s="184"/>
      <c r="X33" s="144"/>
      <c r="Y33" s="164">
        <f t="shared" si="3"/>
        <v>0</v>
      </c>
      <c r="Z33" s="172" t="str">
        <f t="shared" si="4"/>
        <v>0％</v>
      </c>
      <c r="AA33" s="176"/>
      <c r="AB33" s="205"/>
      <c r="AC33" s="164">
        <f t="shared" si="5"/>
        <v>0</v>
      </c>
      <c r="AD33" s="172" t="str">
        <f t="shared" si="6"/>
        <v>0％</v>
      </c>
      <c r="AE33" s="177"/>
      <c r="AF33" s="205"/>
      <c r="AG33" s="164">
        <f t="shared" si="7"/>
        <v>0</v>
      </c>
      <c r="AH33" s="193" t="str">
        <f t="shared" si="8"/>
        <v>0％</v>
      </c>
      <c r="AI33" s="177"/>
      <c r="AJ33" s="205"/>
      <c r="AK33" s="126"/>
      <c r="AL33" s="205"/>
      <c r="AM33" s="126"/>
      <c r="AN33" s="204"/>
      <c r="AO33" s="144"/>
      <c r="AP33" s="124"/>
      <c r="AQ33" s="205"/>
      <c r="AR33" s="204"/>
      <c r="AS33" s="205"/>
      <c r="AT33" s="176"/>
      <c r="AU33" s="577"/>
      <c r="AV33" s="578"/>
    </row>
    <row r="34" spans="1:48" ht="25.5" customHeight="1">
      <c r="A34" s="620"/>
      <c r="B34" s="32">
        <v>28</v>
      </c>
      <c r="C34" s="94"/>
      <c r="D34" s="95"/>
      <c r="E34" s="434" t="str">
        <f t="shared" ca="1" si="0"/>
        <v/>
      </c>
      <c r="F34" s="96"/>
      <c r="G34" s="97"/>
      <c r="H34" s="34"/>
      <c r="I34" s="34"/>
      <c r="J34" s="98"/>
      <c r="K34" s="98"/>
      <c r="L34" s="35"/>
      <c r="M34" s="99"/>
      <c r="N34" s="99"/>
      <c r="O34" s="35"/>
      <c r="P34" s="36"/>
      <c r="Q34" s="36"/>
      <c r="R34" s="132"/>
      <c r="S34" s="133"/>
      <c r="T34" s="123"/>
      <c r="U34" s="164">
        <f t="shared" si="1"/>
        <v>0</v>
      </c>
      <c r="V34" s="172" t="str">
        <f t="shared" si="2"/>
        <v>0％</v>
      </c>
      <c r="W34" s="176"/>
      <c r="X34" s="144"/>
      <c r="Y34" s="164">
        <f t="shared" si="3"/>
        <v>0</v>
      </c>
      <c r="Z34" s="172" t="str">
        <f t="shared" si="4"/>
        <v>0％</v>
      </c>
      <c r="AA34" s="176"/>
      <c r="AB34" s="205"/>
      <c r="AC34" s="164">
        <f t="shared" si="5"/>
        <v>0</v>
      </c>
      <c r="AD34" s="172" t="str">
        <f t="shared" si="6"/>
        <v>0％</v>
      </c>
      <c r="AE34" s="177"/>
      <c r="AF34" s="205"/>
      <c r="AG34" s="164">
        <f t="shared" si="7"/>
        <v>0</v>
      </c>
      <c r="AH34" s="193" t="str">
        <f t="shared" si="8"/>
        <v>0％</v>
      </c>
      <c r="AI34" s="177"/>
      <c r="AJ34" s="205"/>
      <c r="AK34" s="126"/>
      <c r="AL34" s="205"/>
      <c r="AM34" s="126"/>
      <c r="AN34" s="204"/>
      <c r="AO34" s="144"/>
      <c r="AP34" s="124"/>
      <c r="AQ34" s="205"/>
      <c r="AR34" s="204"/>
      <c r="AS34" s="205"/>
      <c r="AT34" s="176"/>
      <c r="AU34" s="577"/>
      <c r="AV34" s="578"/>
    </row>
    <row r="35" spans="1:48" ht="25.5" customHeight="1">
      <c r="A35" s="620"/>
      <c r="B35" s="32">
        <v>29</v>
      </c>
      <c r="C35" s="94"/>
      <c r="D35" s="95"/>
      <c r="E35" s="434" t="str">
        <f t="shared" ca="1" si="0"/>
        <v/>
      </c>
      <c r="F35" s="96"/>
      <c r="G35" s="97"/>
      <c r="H35" s="34"/>
      <c r="I35" s="34"/>
      <c r="J35" s="98"/>
      <c r="K35" s="98"/>
      <c r="L35" s="35"/>
      <c r="M35" s="99"/>
      <c r="N35" s="99"/>
      <c r="O35" s="35"/>
      <c r="P35" s="36"/>
      <c r="Q35" s="36"/>
      <c r="R35" s="132"/>
      <c r="S35" s="133"/>
      <c r="T35" s="123"/>
      <c r="U35" s="164">
        <f t="shared" si="1"/>
        <v>0</v>
      </c>
      <c r="V35" s="172" t="str">
        <f t="shared" si="2"/>
        <v>0％</v>
      </c>
      <c r="W35" s="184"/>
      <c r="X35" s="144"/>
      <c r="Y35" s="164">
        <f t="shared" si="3"/>
        <v>0</v>
      </c>
      <c r="Z35" s="172" t="str">
        <f t="shared" si="4"/>
        <v>0％</v>
      </c>
      <c r="AA35" s="176"/>
      <c r="AB35" s="205"/>
      <c r="AC35" s="164">
        <f t="shared" si="5"/>
        <v>0</v>
      </c>
      <c r="AD35" s="172" t="str">
        <f t="shared" si="6"/>
        <v>0％</v>
      </c>
      <c r="AE35" s="177"/>
      <c r="AF35" s="205"/>
      <c r="AG35" s="164">
        <f t="shared" si="7"/>
        <v>0</v>
      </c>
      <c r="AH35" s="193" t="str">
        <f t="shared" si="8"/>
        <v>0％</v>
      </c>
      <c r="AI35" s="177"/>
      <c r="AJ35" s="205"/>
      <c r="AK35" s="126"/>
      <c r="AL35" s="205"/>
      <c r="AM35" s="126"/>
      <c r="AN35" s="204"/>
      <c r="AO35" s="144"/>
      <c r="AP35" s="124"/>
      <c r="AQ35" s="205"/>
      <c r="AR35" s="204"/>
      <c r="AS35" s="205"/>
      <c r="AT35" s="176"/>
      <c r="AU35" s="577"/>
      <c r="AV35" s="578"/>
    </row>
    <row r="36" spans="1:48" ht="25.5" customHeight="1">
      <c r="A36" s="620"/>
      <c r="B36" s="32">
        <v>30</v>
      </c>
      <c r="C36" s="94"/>
      <c r="D36" s="95"/>
      <c r="E36" s="434" t="str">
        <f t="shared" ca="1" si="0"/>
        <v/>
      </c>
      <c r="F36" s="96"/>
      <c r="G36" s="97"/>
      <c r="H36" s="34"/>
      <c r="I36" s="34"/>
      <c r="J36" s="98"/>
      <c r="K36" s="98"/>
      <c r="L36" s="35"/>
      <c r="M36" s="99"/>
      <c r="N36" s="99"/>
      <c r="O36" s="35"/>
      <c r="P36" s="36"/>
      <c r="Q36" s="36"/>
      <c r="R36" s="132"/>
      <c r="S36" s="133"/>
      <c r="T36" s="123"/>
      <c r="U36" s="164">
        <f t="shared" si="1"/>
        <v>0</v>
      </c>
      <c r="V36" s="172" t="str">
        <f t="shared" si="2"/>
        <v>0％</v>
      </c>
      <c r="W36" s="176"/>
      <c r="X36" s="144"/>
      <c r="Y36" s="164">
        <f t="shared" si="3"/>
        <v>0</v>
      </c>
      <c r="Z36" s="172" t="str">
        <f t="shared" si="4"/>
        <v>0％</v>
      </c>
      <c r="AA36" s="176"/>
      <c r="AB36" s="205"/>
      <c r="AC36" s="164">
        <f t="shared" si="5"/>
        <v>0</v>
      </c>
      <c r="AD36" s="172" t="str">
        <f t="shared" si="6"/>
        <v>0％</v>
      </c>
      <c r="AE36" s="176"/>
      <c r="AF36" s="205"/>
      <c r="AG36" s="164">
        <f t="shared" si="7"/>
        <v>0</v>
      </c>
      <c r="AH36" s="193" t="str">
        <f t="shared" si="8"/>
        <v>0％</v>
      </c>
      <c r="AI36" s="176"/>
      <c r="AJ36" s="205"/>
      <c r="AK36" s="124"/>
      <c r="AL36" s="205"/>
      <c r="AM36" s="124"/>
      <c r="AN36" s="206"/>
      <c r="AO36" s="144"/>
      <c r="AP36" s="124"/>
      <c r="AQ36" s="205"/>
      <c r="AR36" s="206"/>
      <c r="AS36" s="205"/>
      <c r="AT36" s="176"/>
      <c r="AU36" s="577"/>
      <c r="AV36" s="578"/>
    </row>
    <row r="37" spans="1:48" ht="25.5" customHeight="1">
      <c r="A37" s="620"/>
      <c r="B37" s="32">
        <v>31</v>
      </c>
      <c r="C37" s="94"/>
      <c r="D37" s="95"/>
      <c r="E37" s="434" t="str">
        <f t="shared" ca="1" si="0"/>
        <v/>
      </c>
      <c r="F37" s="96"/>
      <c r="G37" s="97"/>
      <c r="H37" s="34"/>
      <c r="I37" s="34"/>
      <c r="J37" s="98"/>
      <c r="K37" s="98"/>
      <c r="L37" s="35"/>
      <c r="M37" s="99"/>
      <c r="N37" s="99"/>
      <c r="O37" s="35"/>
      <c r="P37" s="36"/>
      <c r="Q37" s="36"/>
      <c r="R37" s="132"/>
      <c r="S37" s="133"/>
      <c r="T37" s="123"/>
      <c r="U37" s="164">
        <f t="shared" si="1"/>
        <v>0</v>
      </c>
      <c r="V37" s="172" t="str">
        <f t="shared" si="2"/>
        <v>0％</v>
      </c>
      <c r="W37" s="184"/>
      <c r="X37" s="144"/>
      <c r="Y37" s="164">
        <f t="shared" si="3"/>
        <v>0</v>
      </c>
      <c r="Z37" s="172" t="str">
        <f t="shared" si="4"/>
        <v>0％</v>
      </c>
      <c r="AA37" s="176"/>
      <c r="AB37" s="205"/>
      <c r="AC37" s="164">
        <f t="shared" si="5"/>
        <v>0</v>
      </c>
      <c r="AD37" s="172" t="str">
        <f t="shared" si="6"/>
        <v>0％</v>
      </c>
      <c r="AE37" s="176"/>
      <c r="AF37" s="205"/>
      <c r="AG37" s="164">
        <f t="shared" si="7"/>
        <v>0</v>
      </c>
      <c r="AH37" s="193" t="str">
        <f t="shared" si="8"/>
        <v>0％</v>
      </c>
      <c r="AI37" s="176"/>
      <c r="AJ37" s="205"/>
      <c r="AK37" s="124"/>
      <c r="AL37" s="205"/>
      <c r="AM37" s="124"/>
      <c r="AN37" s="206"/>
      <c r="AO37" s="144"/>
      <c r="AP37" s="124"/>
      <c r="AQ37" s="205"/>
      <c r="AR37" s="206"/>
      <c r="AS37" s="205"/>
      <c r="AT37" s="176"/>
      <c r="AU37" s="577"/>
      <c r="AV37" s="578"/>
    </row>
    <row r="38" spans="1:48" ht="25.5" customHeight="1">
      <c r="A38" s="620"/>
      <c r="B38" s="32">
        <v>32</v>
      </c>
      <c r="C38" s="94"/>
      <c r="D38" s="95"/>
      <c r="E38" s="434" t="str">
        <f t="shared" ca="1" si="0"/>
        <v/>
      </c>
      <c r="F38" s="96"/>
      <c r="G38" s="97"/>
      <c r="H38" s="34"/>
      <c r="I38" s="34"/>
      <c r="J38" s="98"/>
      <c r="K38" s="98"/>
      <c r="L38" s="35"/>
      <c r="M38" s="99"/>
      <c r="N38" s="99"/>
      <c r="O38" s="35"/>
      <c r="P38" s="36"/>
      <c r="Q38" s="36"/>
      <c r="R38" s="132"/>
      <c r="S38" s="133"/>
      <c r="T38" s="123"/>
      <c r="U38" s="164">
        <f t="shared" si="1"/>
        <v>0</v>
      </c>
      <c r="V38" s="172" t="str">
        <f t="shared" si="2"/>
        <v>0％</v>
      </c>
      <c r="W38" s="176"/>
      <c r="X38" s="144"/>
      <c r="Y38" s="164">
        <f t="shared" si="3"/>
        <v>0</v>
      </c>
      <c r="Z38" s="172" t="str">
        <f t="shared" si="4"/>
        <v>0％</v>
      </c>
      <c r="AA38" s="176"/>
      <c r="AB38" s="205"/>
      <c r="AC38" s="164">
        <f t="shared" si="5"/>
        <v>0</v>
      </c>
      <c r="AD38" s="172" t="str">
        <f t="shared" si="6"/>
        <v>0％</v>
      </c>
      <c r="AE38" s="177"/>
      <c r="AF38" s="205"/>
      <c r="AG38" s="164">
        <f t="shared" si="7"/>
        <v>0</v>
      </c>
      <c r="AH38" s="193" t="str">
        <f t="shared" si="8"/>
        <v>0％</v>
      </c>
      <c r="AI38" s="177"/>
      <c r="AJ38" s="205"/>
      <c r="AK38" s="126"/>
      <c r="AL38" s="205"/>
      <c r="AM38" s="126"/>
      <c r="AN38" s="204"/>
      <c r="AO38" s="144"/>
      <c r="AP38" s="124"/>
      <c r="AQ38" s="205"/>
      <c r="AR38" s="204"/>
      <c r="AS38" s="205"/>
      <c r="AT38" s="176"/>
      <c r="AU38" s="577"/>
      <c r="AV38" s="578"/>
    </row>
    <row r="39" spans="1:48" ht="25.5" customHeight="1">
      <c r="A39" s="620"/>
      <c r="B39" s="32">
        <v>33</v>
      </c>
      <c r="C39" s="94"/>
      <c r="D39" s="95"/>
      <c r="E39" s="434" t="str">
        <f t="shared" ca="1" si="0"/>
        <v/>
      </c>
      <c r="F39" s="96"/>
      <c r="G39" s="97"/>
      <c r="H39" s="34"/>
      <c r="I39" s="34"/>
      <c r="J39" s="98"/>
      <c r="K39" s="98"/>
      <c r="L39" s="35"/>
      <c r="M39" s="99"/>
      <c r="N39" s="99"/>
      <c r="O39" s="35"/>
      <c r="P39" s="36"/>
      <c r="Q39" s="36"/>
      <c r="R39" s="132"/>
      <c r="S39" s="133"/>
      <c r="T39" s="123"/>
      <c r="U39" s="164">
        <f t="shared" si="1"/>
        <v>0</v>
      </c>
      <c r="V39" s="172" t="str">
        <f t="shared" si="2"/>
        <v>0％</v>
      </c>
      <c r="W39" s="184"/>
      <c r="X39" s="144"/>
      <c r="Y39" s="164">
        <f t="shared" si="3"/>
        <v>0</v>
      </c>
      <c r="Z39" s="172" t="str">
        <f t="shared" si="4"/>
        <v>0％</v>
      </c>
      <c r="AA39" s="176"/>
      <c r="AB39" s="205"/>
      <c r="AC39" s="164">
        <f t="shared" si="5"/>
        <v>0</v>
      </c>
      <c r="AD39" s="172" t="str">
        <f t="shared" si="6"/>
        <v>0％</v>
      </c>
      <c r="AE39" s="177"/>
      <c r="AF39" s="205"/>
      <c r="AG39" s="164">
        <f t="shared" si="7"/>
        <v>0</v>
      </c>
      <c r="AH39" s="193" t="str">
        <f t="shared" si="8"/>
        <v>0％</v>
      </c>
      <c r="AI39" s="177"/>
      <c r="AJ39" s="205"/>
      <c r="AK39" s="126"/>
      <c r="AL39" s="205"/>
      <c r="AM39" s="126"/>
      <c r="AN39" s="204"/>
      <c r="AO39" s="144"/>
      <c r="AP39" s="124"/>
      <c r="AQ39" s="205"/>
      <c r="AR39" s="204"/>
      <c r="AS39" s="205"/>
      <c r="AT39" s="176"/>
      <c r="AU39" s="577"/>
      <c r="AV39" s="578"/>
    </row>
    <row r="40" spans="1:48" ht="25.5" customHeight="1">
      <c r="A40" s="620"/>
      <c r="B40" s="32">
        <v>34</v>
      </c>
      <c r="C40" s="94"/>
      <c r="D40" s="95"/>
      <c r="E40" s="434" t="str">
        <f t="shared" ca="1" si="0"/>
        <v/>
      </c>
      <c r="F40" s="96"/>
      <c r="G40" s="97"/>
      <c r="H40" s="34"/>
      <c r="I40" s="34"/>
      <c r="J40" s="98"/>
      <c r="K40" s="98"/>
      <c r="L40" s="35"/>
      <c r="M40" s="99"/>
      <c r="N40" s="99"/>
      <c r="O40" s="35"/>
      <c r="P40" s="36"/>
      <c r="Q40" s="36"/>
      <c r="R40" s="132"/>
      <c r="S40" s="133"/>
      <c r="T40" s="123"/>
      <c r="U40" s="164">
        <f t="shared" si="1"/>
        <v>0</v>
      </c>
      <c r="V40" s="172" t="str">
        <f t="shared" si="2"/>
        <v>0％</v>
      </c>
      <c r="W40" s="176"/>
      <c r="X40" s="144"/>
      <c r="Y40" s="164">
        <f t="shared" si="3"/>
        <v>0</v>
      </c>
      <c r="Z40" s="172" t="str">
        <f t="shared" si="4"/>
        <v>0％</v>
      </c>
      <c r="AA40" s="176"/>
      <c r="AB40" s="205"/>
      <c r="AC40" s="164">
        <f t="shared" si="5"/>
        <v>0</v>
      </c>
      <c r="AD40" s="172" t="str">
        <f t="shared" si="6"/>
        <v>0％</v>
      </c>
      <c r="AE40" s="177"/>
      <c r="AF40" s="205"/>
      <c r="AG40" s="164">
        <f t="shared" si="7"/>
        <v>0</v>
      </c>
      <c r="AH40" s="193" t="str">
        <f t="shared" si="8"/>
        <v>0％</v>
      </c>
      <c r="AI40" s="177"/>
      <c r="AJ40" s="205"/>
      <c r="AK40" s="126"/>
      <c r="AL40" s="205"/>
      <c r="AM40" s="126"/>
      <c r="AN40" s="204"/>
      <c r="AO40" s="144"/>
      <c r="AP40" s="124"/>
      <c r="AQ40" s="205"/>
      <c r="AR40" s="204"/>
      <c r="AS40" s="205"/>
      <c r="AT40" s="176"/>
      <c r="AU40" s="577"/>
      <c r="AV40" s="578"/>
    </row>
    <row r="41" spans="1:48" ht="25.5" customHeight="1">
      <c r="A41" s="620"/>
      <c r="B41" s="32">
        <v>35</v>
      </c>
      <c r="C41" s="94"/>
      <c r="D41" s="95"/>
      <c r="E41" s="434" t="str">
        <f t="shared" ca="1" si="0"/>
        <v/>
      </c>
      <c r="F41" s="96"/>
      <c r="G41" s="97"/>
      <c r="H41" s="34"/>
      <c r="I41" s="34"/>
      <c r="J41" s="98"/>
      <c r="K41" s="98"/>
      <c r="L41" s="35"/>
      <c r="M41" s="99"/>
      <c r="N41" s="99"/>
      <c r="O41" s="35"/>
      <c r="P41" s="36"/>
      <c r="Q41" s="36"/>
      <c r="R41" s="132"/>
      <c r="S41" s="133"/>
      <c r="T41" s="123"/>
      <c r="U41" s="164">
        <f t="shared" si="1"/>
        <v>0</v>
      </c>
      <c r="V41" s="172" t="str">
        <f t="shared" si="2"/>
        <v>0％</v>
      </c>
      <c r="W41" s="184"/>
      <c r="X41" s="144"/>
      <c r="Y41" s="164">
        <f t="shared" si="3"/>
        <v>0</v>
      </c>
      <c r="Z41" s="172" t="str">
        <f t="shared" si="4"/>
        <v>0％</v>
      </c>
      <c r="AA41" s="176"/>
      <c r="AB41" s="205"/>
      <c r="AC41" s="164">
        <f t="shared" si="5"/>
        <v>0</v>
      </c>
      <c r="AD41" s="172" t="str">
        <f t="shared" si="6"/>
        <v>0％</v>
      </c>
      <c r="AE41" s="177"/>
      <c r="AF41" s="205"/>
      <c r="AG41" s="164">
        <f t="shared" si="7"/>
        <v>0</v>
      </c>
      <c r="AH41" s="193" t="str">
        <f t="shared" si="8"/>
        <v>0％</v>
      </c>
      <c r="AI41" s="177"/>
      <c r="AJ41" s="205"/>
      <c r="AK41" s="126"/>
      <c r="AL41" s="205"/>
      <c r="AM41" s="126"/>
      <c r="AN41" s="204"/>
      <c r="AO41" s="144"/>
      <c r="AP41" s="124"/>
      <c r="AQ41" s="205"/>
      <c r="AR41" s="204"/>
      <c r="AS41" s="205"/>
      <c r="AT41" s="176"/>
      <c r="AU41" s="577"/>
      <c r="AV41" s="578"/>
    </row>
    <row r="42" spans="1:48" ht="25.5" customHeight="1">
      <c r="A42" s="620"/>
      <c r="B42" s="32">
        <v>36</v>
      </c>
      <c r="C42" s="94"/>
      <c r="D42" s="95"/>
      <c r="E42" s="434" t="str">
        <f t="shared" ca="1" si="0"/>
        <v/>
      </c>
      <c r="F42" s="96"/>
      <c r="G42" s="97"/>
      <c r="H42" s="34"/>
      <c r="I42" s="34"/>
      <c r="J42" s="98"/>
      <c r="K42" s="98"/>
      <c r="L42" s="35"/>
      <c r="M42" s="99"/>
      <c r="N42" s="99"/>
      <c r="O42" s="35"/>
      <c r="P42" s="36"/>
      <c r="Q42" s="36"/>
      <c r="R42" s="132"/>
      <c r="S42" s="133"/>
      <c r="T42" s="123"/>
      <c r="U42" s="164">
        <f t="shared" si="1"/>
        <v>0</v>
      </c>
      <c r="V42" s="172" t="str">
        <f t="shared" si="2"/>
        <v>0％</v>
      </c>
      <c r="W42" s="176"/>
      <c r="X42" s="144"/>
      <c r="Y42" s="164">
        <f t="shared" si="3"/>
        <v>0</v>
      </c>
      <c r="Z42" s="172" t="str">
        <f t="shared" si="4"/>
        <v>0％</v>
      </c>
      <c r="AA42" s="176"/>
      <c r="AB42" s="205"/>
      <c r="AC42" s="164">
        <f t="shared" si="5"/>
        <v>0</v>
      </c>
      <c r="AD42" s="172" t="str">
        <f t="shared" si="6"/>
        <v>0％</v>
      </c>
      <c r="AE42" s="177"/>
      <c r="AF42" s="205"/>
      <c r="AG42" s="164">
        <f t="shared" si="7"/>
        <v>0</v>
      </c>
      <c r="AH42" s="193" t="str">
        <f t="shared" si="8"/>
        <v>0％</v>
      </c>
      <c r="AI42" s="177"/>
      <c r="AJ42" s="205"/>
      <c r="AK42" s="126"/>
      <c r="AL42" s="205"/>
      <c r="AM42" s="126"/>
      <c r="AN42" s="204"/>
      <c r="AO42" s="144"/>
      <c r="AP42" s="124"/>
      <c r="AQ42" s="205"/>
      <c r="AR42" s="204"/>
      <c r="AS42" s="205"/>
      <c r="AT42" s="176"/>
      <c r="AU42" s="577"/>
      <c r="AV42" s="578"/>
    </row>
    <row r="43" spans="1:48" ht="25.5" customHeight="1">
      <c r="A43" s="620"/>
      <c r="B43" s="32">
        <v>37</v>
      </c>
      <c r="C43" s="94"/>
      <c r="D43" s="95"/>
      <c r="E43" s="434" t="str">
        <f t="shared" ca="1" si="0"/>
        <v/>
      </c>
      <c r="F43" s="96"/>
      <c r="G43" s="97"/>
      <c r="H43" s="34"/>
      <c r="I43" s="34"/>
      <c r="J43" s="98"/>
      <c r="K43" s="98"/>
      <c r="L43" s="35"/>
      <c r="M43" s="99"/>
      <c r="N43" s="99"/>
      <c r="O43" s="35"/>
      <c r="P43" s="36"/>
      <c r="Q43" s="36"/>
      <c r="R43" s="132"/>
      <c r="S43" s="133"/>
      <c r="T43" s="123"/>
      <c r="U43" s="164">
        <f t="shared" si="1"/>
        <v>0</v>
      </c>
      <c r="V43" s="172" t="str">
        <f t="shared" si="2"/>
        <v>0％</v>
      </c>
      <c r="W43" s="184"/>
      <c r="X43" s="144"/>
      <c r="Y43" s="164">
        <f t="shared" si="3"/>
        <v>0</v>
      </c>
      <c r="Z43" s="172" t="str">
        <f t="shared" si="4"/>
        <v>0％</v>
      </c>
      <c r="AA43" s="176"/>
      <c r="AB43" s="205"/>
      <c r="AC43" s="164">
        <f t="shared" si="5"/>
        <v>0</v>
      </c>
      <c r="AD43" s="172" t="str">
        <f t="shared" si="6"/>
        <v>0％</v>
      </c>
      <c r="AE43" s="177"/>
      <c r="AF43" s="205"/>
      <c r="AG43" s="164">
        <f t="shared" si="7"/>
        <v>0</v>
      </c>
      <c r="AH43" s="193" t="str">
        <f t="shared" si="8"/>
        <v>0％</v>
      </c>
      <c r="AI43" s="177"/>
      <c r="AJ43" s="205"/>
      <c r="AK43" s="126"/>
      <c r="AL43" s="205"/>
      <c r="AM43" s="126"/>
      <c r="AN43" s="204"/>
      <c r="AO43" s="144"/>
      <c r="AP43" s="124"/>
      <c r="AQ43" s="205"/>
      <c r="AR43" s="204"/>
      <c r="AS43" s="205"/>
      <c r="AT43" s="176"/>
      <c r="AU43" s="577"/>
      <c r="AV43" s="578"/>
    </row>
    <row r="44" spans="1:48" ht="25.5" customHeight="1">
      <c r="A44" s="620"/>
      <c r="B44" s="32">
        <v>38</v>
      </c>
      <c r="C44" s="94"/>
      <c r="D44" s="95"/>
      <c r="E44" s="434" t="str">
        <f t="shared" ca="1" si="0"/>
        <v/>
      </c>
      <c r="F44" s="96"/>
      <c r="G44" s="97"/>
      <c r="H44" s="34"/>
      <c r="I44" s="34"/>
      <c r="J44" s="98"/>
      <c r="K44" s="98"/>
      <c r="L44" s="35"/>
      <c r="M44" s="99"/>
      <c r="N44" s="99"/>
      <c r="O44" s="35"/>
      <c r="P44" s="36"/>
      <c r="Q44" s="36"/>
      <c r="R44" s="132"/>
      <c r="S44" s="133"/>
      <c r="T44" s="123"/>
      <c r="U44" s="164">
        <f t="shared" si="1"/>
        <v>0</v>
      </c>
      <c r="V44" s="172" t="str">
        <f t="shared" si="2"/>
        <v>0％</v>
      </c>
      <c r="W44" s="176"/>
      <c r="X44" s="144"/>
      <c r="Y44" s="164">
        <f t="shared" si="3"/>
        <v>0</v>
      </c>
      <c r="Z44" s="172" t="str">
        <f t="shared" si="4"/>
        <v>0％</v>
      </c>
      <c r="AA44" s="176"/>
      <c r="AB44" s="205"/>
      <c r="AC44" s="164">
        <f t="shared" si="5"/>
        <v>0</v>
      </c>
      <c r="AD44" s="172" t="str">
        <f t="shared" si="6"/>
        <v>0％</v>
      </c>
      <c r="AE44" s="177"/>
      <c r="AF44" s="205"/>
      <c r="AG44" s="164">
        <f t="shared" si="7"/>
        <v>0</v>
      </c>
      <c r="AH44" s="193" t="str">
        <f t="shared" si="8"/>
        <v>0％</v>
      </c>
      <c r="AI44" s="177"/>
      <c r="AJ44" s="205"/>
      <c r="AK44" s="126"/>
      <c r="AL44" s="205"/>
      <c r="AM44" s="126"/>
      <c r="AN44" s="204"/>
      <c r="AO44" s="144"/>
      <c r="AP44" s="124"/>
      <c r="AQ44" s="205"/>
      <c r="AR44" s="204"/>
      <c r="AS44" s="205"/>
      <c r="AT44" s="176"/>
      <c r="AU44" s="577"/>
      <c r="AV44" s="578"/>
    </row>
    <row r="45" spans="1:48" ht="25.5" customHeight="1">
      <c r="A45" s="620"/>
      <c r="B45" s="32">
        <v>39</v>
      </c>
      <c r="C45" s="94"/>
      <c r="D45" s="95"/>
      <c r="E45" s="434" t="str">
        <f t="shared" ca="1" si="0"/>
        <v/>
      </c>
      <c r="F45" s="96"/>
      <c r="G45" s="97"/>
      <c r="H45" s="34"/>
      <c r="I45" s="34"/>
      <c r="J45" s="98"/>
      <c r="K45" s="98"/>
      <c r="L45" s="35"/>
      <c r="M45" s="99"/>
      <c r="N45" s="99"/>
      <c r="O45" s="35"/>
      <c r="P45" s="36"/>
      <c r="Q45" s="36"/>
      <c r="R45" s="132"/>
      <c r="S45" s="133"/>
      <c r="T45" s="123"/>
      <c r="U45" s="164">
        <f t="shared" si="1"/>
        <v>0</v>
      </c>
      <c r="V45" s="172" t="str">
        <f t="shared" si="2"/>
        <v>0％</v>
      </c>
      <c r="W45" s="184"/>
      <c r="X45" s="144"/>
      <c r="Y45" s="164">
        <f t="shared" si="3"/>
        <v>0</v>
      </c>
      <c r="Z45" s="172" t="str">
        <f t="shared" si="4"/>
        <v>0％</v>
      </c>
      <c r="AA45" s="176"/>
      <c r="AB45" s="205"/>
      <c r="AC45" s="164">
        <f t="shared" si="5"/>
        <v>0</v>
      </c>
      <c r="AD45" s="172" t="str">
        <f t="shared" si="6"/>
        <v>0％</v>
      </c>
      <c r="AE45" s="177"/>
      <c r="AF45" s="205"/>
      <c r="AG45" s="164">
        <f t="shared" si="7"/>
        <v>0</v>
      </c>
      <c r="AH45" s="193" t="str">
        <f t="shared" si="8"/>
        <v>0％</v>
      </c>
      <c r="AI45" s="177"/>
      <c r="AJ45" s="205"/>
      <c r="AK45" s="126"/>
      <c r="AL45" s="205"/>
      <c r="AM45" s="126"/>
      <c r="AN45" s="204"/>
      <c r="AO45" s="144"/>
      <c r="AP45" s="124"/>
      <c r="AQ45" s="205"/>
      <c r="AR45" s="204"/>
      <c r="AS45" s="205"/>
      <c r="AT45" s="176"/>
      <c r="AU45" s="577"/>
      <c r="AV45" s="578"/>
    </row>
    <row r="46" spans="1:48" ht="25.5" customHeight="1">
      <c r="A46" s="620"/>
      <c r="B46" s="32">
        <v>40</v>
      </c>
      <c r="C46" s="100"/>
      <c r="D46" s="101"/>
      <c r="E46" s="434" t="str">
        <f t="shared" ca="1" si="0"/>
        <v/>
      </c>
      <c r="F46" s="102"/>
      <c r="G46" s="103"/>
      <c r="H46" s="34"/>
      <c r="I46" s="38"/>
      <c r="J46" s="98"/>
      <c r="K46" s="98"/>
      <c r="L46" s="35"/>
      <c r="M46" s="98"/>
      <c r="N46" s="98"/>
      <c r="O46" s="35"/>
      <c r="P46" s="39"/>
      <c r="Q46" s="39"/>
      <c r="R46" s="134"/>
      <c r="S46" s="135"/>
      <c r="T46" s="125"/>
      <c r="U46" s="164">
        <f t="shared" si="1"/>
        <v>0</v>
      </c>
      <c r="V46" s="172" t="str">
        <f t="shared" si="2"/>
        <v>0％</v>
      </c>
      <c r="W46" s="337"/>
      <c r="X46" s="145"/>
      <c r="Y46" s="164">
        <f t="shared" si="3"/>
        <v>0</v>
      </c>
      <c r="Z46" s="172" t="str">
        <f t="shared" si="4"/>
        <v>0％</v>
      </c>
      <c r="AA46" s="177"/>
      <c r="AB46" s="215"/>
      <c r="AC46" s="164">
        <f t="shared" si="5"/>
        <v>0</v>
      </c>
      <c r="AD46" s="172" t="str">
        <f t="shared" si="6"/>
        <v>0％</v>
      </c>
      <c r="AE46" s="177"/>
      <c r="AF46" s="215"/>
      <c r="AG46" s="164">
        <f t="shared" si="7"/>
        <v>0</v>
      </c>
      <c r="AH46" s="193" t="str">
        <f t="shared" si="8"/>
        <v>0％</v>
      </c>
      <c r="AI46" s="177"/>
      <c r="AJ46" s="215"/>
      <c r="AK46" s="126"/>
      <c r="AL46" s="215"/>
      <c r="AM46" s="126"/>
      <c r="AN46" s="204"/>
      <c r="AO46" s="145"/>
      <c r="AP46" s="126"/>
      <c r="AQ46" s="215"/>
      <c r="AR46" s="204"/>
      <c r="AS46" s="215"/>
      <c r="AT46" s="177"/>
      <c r="AU46" s="577"/>
      <c r="AV46" s="578"/>
    </row>
    <row r="47" spans="1:48" ht="25.5" customHeight="1">
      <c r="A47" s="620"/>
      <c r="B47" s="32">
        <v>41</v>
      </c>
      <c r="C47" s="100"/>
      <c r="D47" s="101"/>
      <c r="E47" s="434" t="str">
        <f t="shared" ca="1" si="0"/>
        <v/>
      </c>
      <c r="F47" s="102"/>
      <c r="G47" s="103"/>
      <c r="H47" s="34"/>
      <c r="I47" s="38"/>
      <c r="J47" s="98"/>
      <c r="K47" s="98"/>
      <c r="L47" s="35"/>
      <c r="M47" s="98"/>
      <c r="N47" s="98"/>
      <c r="O47" s="35"/>
      <c r="P47" s="39"/>
      <c r="Q47" s="39"/>
      <c r="R47" s="134"/>
      <c r="S47" s="135"/>
      <c r="T47" s="125"/>
      <c r="U47" s="164">
        <f t="shared" si="1"/>
        <v>0</v>
      </c>
      <c r="V47" s="172" t="str">
        <f t="shared" si="2"/>
        <v>0％</v>
      </c>
      <c r="W47" s="337"/>
      <c r="X47" s="145"/>
      <c r="Y47" s="164">
        <f t="shared" si="3"/>
        <v>0</v>
      </c>
      <c r="Z47" s="172" t="str">
        <f t="shared" si="4"/>
        <v>0％</v>
      </c>
      <c r="AA47" s="177"/>
      <c r="AB47" s="215"/>
      <c r="AC47" s="164">
        <f t="shared" si="5"/>
        <v>0</v>
      </c>
      <c r="AD47" s="172" t="str">
        <f t="shared" si="6"/>
        <v>0％</v>
      </c>
      <c r="AE47" s="177"/>
      <c r="AF47" s="215"/>
      <c r="AG47" s="164">
        <f t="shared" si="7"/>
        <v>0</v>
      </c>
      <c r="AH47" s="193" t="str">
        <f t="shared" si="8"/>
        <v>0％</v>
      </c>
      <c r="AI47" s="177"/>
      <c r="AJ47" s="215"/>
      <c r="AK47" s="126"/>
      <c r="AL47" s="215"/>
      <c r="AM47" s="126"/>
      <c r="AN47" s="204"/>
      <c r="AO47" s="145"/>
      <c r="AP47" s="126"/>
      <c r="AQ47" s="215"/>
      <c r="AR47" s="204"/>
      <c r="AS47" s="215"/>
      <c r="AT47" s="177"/>
      <c r="AU47" s="577"/>
      <c r="AV47" s="578"/>
    </row>
    <row r="48" spans="1:48" ht="25.5" customHeight="1">
      <c r="A48" s="620"/>
      <c r="B48" s="32">
        <v>42</v>
      </c>
      <c r="C48" s="100"/>
      <c r="D48" s="101"/>
      <c r="E48" s="434" t="str">
        <f t="shared" ca="1" si="0"/>
        <v/>
      </c>
      <c r="F48" s="102"/>
      <c r="G48" s="103"/>
      <c r="H48" s="34"/>
      <c r="I48" s="38"/>
      <c r="J48" s="98"/>
      <c r="K48" s="98"/>
      <c r="L48" s="35"/>
      <c r="M48" s="98"/>
      <c r="N48" s="98"/>
      <c r="O48" s="35"/>
      <c r="P48" s="39"/>
      <c r="Q48" s="39"/>
      <c r="R48" s="134"/>
      <c r="S48" s="135"/>
      <c r="T48" s="125"/>
      <c r="U48" s="164">
        <f t="shared" si="1"/>
        <v>0</v>
      </c>
      <c r="V48" s="172" t="str">
        <f t="shared" si="2"/>
        <v>0％</v>
      </c>
      <c r="W48" s="337"/>
      <c r="X48" s="145"/>
      <c r="Y48" s="164">
        <f t="shared" si="3"/>
        <v>0</v>
      </c>
      <c r="Z48" s="172" t="str">
        <f t="shared" si="4"/>
        <v>0％</v>
      </c>
      <c r="AA48" s="177"/>
      <c r="AB48" s="215"/>
      <c r="AC48" s="164">
        <f t="shared" si="5"/>
        <v>0</v>
      </c>
      <c r="AD48" s="172" t="str">
        <f t="shared" si="6"/>
        <v>0％</v>
      </c>
      <c r="AE48" s="177"/>
      <c r="AF48" s="215"/>
      <c r="AG48" s="164">
        <f t="shared" si="7"/>
        <v>0</v>
      </c>
      <c r="AH48" s="193" t="str">
        <f t="shared" si="8"/>
        <v>0％</v>
      </c>
      <c r="AI48" s="177"/>
      <c r="AJ48" s="215"/>
      <c r="AK48" s="126"/>
      <c r="AL48" s="215"/>
      <c r="AM48" s="126"/>
      <c r="AN48" s="204"/>
      <c r="AO48" s="145"/>
      <c r="AP48" s="126"/>
      <c r="AQ48" s="215"/>
      <c r="AR48" s="204"/>
      <c r="AS48" s="215"/>
      <c r="AT48" s="177"/>
      <c r="AU48" s="577"/>
      <c r="AV48" s="578"/>
    </row>
    <row r="49" spans="1:48" ht="25.5" customHeight="1">
      <c r="A49" s="620"/>
      <c r="B49" s="32">
        <v>43</v>
      </c>
      <c r="C49" s="100"/>
      <c r="D49" s="101"/>
      <c r="E49" s="434" t="str">
        <f t="shared" ca="1" si="0"/>
        <v/>
      </c>
      <c r="F49" s="102"/>
      <c r="G49" s="103"/>
      <c r="H49" s="34"/>
      <c r="I49" s="38"/>
      <c r="J49" s="98"/>
      <c r="K49" s="98"/>
      <c r="L49" s="35"/>
      <c r="M49" s="98"/>
      <c r="N49" s="98"/>
      <c r="O49" s="35"/>
      <c r="P49" s="39"/>
      <c r="Q49" s="39"/>
      <c r="R49" s="134"/>
      <c r="S49" s="135"/>
      <c r="T49" s="125"/>
      <c r="U49" s="164">
        <f t="shared" si="1"/>
        <v>0</v>
      </c>
      <c r="V49" s="172" t="str">
        <f t="shared" si="2"/>
        <v>0％</v>
      </c>
      <c r="W49" s="337"/>
      <c r="X49" s="145"/>
      <c r="Y49" s="164">
        <f t="shared" si="3"/>
        <v>0</v>
      </c>
      <c r="Z49" s="172" t="str">
        <f t="shared" si="4"/>
        <v>0％</v>
      </c>
      <c r="AA49" s="177"/>
      <c r="AB49" s="215"/>
      <c r="AC49" s="164">
        <f t="shared" si="5"/>
        <v>0</v>
      </c>
      <c r="AD49" s="172" t="str">
        <f t="shared" si="6"/>
        <v>0％</v>
      </c>
      <c r="AE49" s="177"/>
      <c r="AF49" s="215"/>
      <c r="AG49" s="164">
        <f t="shared" si="7"/>
        <v>0</v>
      </c>
      <c r="AH49" s="193" t="str">
        <f t="shared" si="8"/>
        <v>0％</v>
      </c>
      <c r="AI49" s="177"/>
      <c r="AJ49" s="215"/>
      <c r="AK49" s="126"/>
      <c r="AL49" s="215"/>
      <c r="AM49" s="126"/>
      <c r="AN49" s="204"/>
      <c r="AO49" s="145"/>
      <c r="AP49" s="126"/>
      <c r="AQ49" s="215"/>
      <c r="AR49" s="204"/>
      <c r="AS49" s="215"/>
      <c r="AT49" s="177"/>
      <c r="AU49" s="577"/>
      <c r="AV49" s="578"/>
    </row>
    <row r="50" spans="1:48" ht="25.5" customHeight="1">
      <c r="A50" s="620"/>
      <c r="B50" s="32">
        <v>44</v>
      </c>
      <c r="C50" s="100"/>
      <c r="D50" s="101"/>
      <c r="E50" s="434" t="str">
        <f t="shared" ca="1" si="0"/>
        <v/>
      </c>
      <c r="F50" s="102"/>
      <c r="G50" s="103"/>
      <c r="H50" s="38"/>
      <c r="I50" s="38"/>
      <c r="J50" s="98"/>
      <c r="K50" s="98"/>
      <c r="L50" s="35"/>
      <c r="M50" s="98"/>
      <c r="N50" s="98"/>
      <c r="O50" s="35"/>
      <c r="P50" s="39"/>
      <c r="Q50" s="39"/>
      <c r="R50" s="134"/>
      <c r="S50" s="135"/>
      <c r="T50" s="125"/>
      <c r="U50" s="164">
        <f t="shared" si="1"/>
        <v>0</v>
      </c>
      <c r="V50" s="172" t="str">
        <f t="shared" si="2"/>
        <v>0％</v>
      </c>
      <c r="W50" s="337"/>
      <c r="X50" s="145"/>
      <c r="Y50" s="164">
        <f t="shared" si="3"/>
        <v>0</v>
      </c>
      <c r="Z50" s="172" t="str">
        <f t="shared" si="4"/>
        <v>0％</v>
      </c>
      <c r="AA50" s="177"/>
      <c r="AB50" s="215"/>
      <c r="AC50" s="164">
        <f t="shared" si="5"/>
        <v>0</v>
      </c>
      <c r="AD50" s="172" t="str">
        <f t="shared" si="6"/>
        <v>0％</v>
      </c>
      <c r="AE50" s="177"/>
      <c r="AF50" s="215"/>
      <c r="AG50" s="164">
        <f t="shared" si="7"/>
        <v>0</v>
      </c>
      <c r="AH50" s="193" t="str">
        <f t="shared" si="8"/>
        <v>0％</v>
      </c>
      <c r="AI50" s="177"/>
      <c r="AJ50" s="215"/>
      <c r="AK50" s="126"/>
      <c r="AL50" s="215"/>
      <c r="AM50" s="126"/>
      <c r="AN50" s="204"/>
      <c r="AO50" s="145"/>
      <c r="AP50" s="126"/>
      <c r="AQ50" s="215"/>
      <c r="AR50" s="204"/>
      <c r="AS50" s="215"/>
      <c r="AT50" s="177"/>
      <c r="AU50" s="577"/>
      <c r="AV50" s="578"/>
    </row>
    <row r="51" spans="1:48" ht="25.5" customHeight="1" thickBot="1">
      <c r="A51" s="620"/>
      <c r="B51" s="37">
        <v>45</v>
      </c>
      <c r="C51" s="100"/>
      <c r="D51" s="101"/>
      <c r="E51" s="435" t="str">
        <f t="shared" ca="1" si="0"/>
        <v/>
      </c>
      <c r="F51" s="102"/>
      <c r="G51" s="103"/>
      <c r="H51" s="38"/>
      <c r="I51" s="38"/>
      <c r="J51" s="98"/>
      <c r="K51" s="98"/>
      <c r="L51" s="35"/>
      <c r="M51" s="98"/>
      <c r="N51" s="98"/>
      <c r="O51" s="35"/>
      <c r="P51" s="39"/>
      <c r="Q51" s="39"/>
      <c r="R51" s="134"/>
      <c r="S51" s="135"/>
      <c r="T51" s="125"/>
      <c r="U51" s="165">
        <f t="shared" si="1"/>
        <v>0</v>
      </c>
      <c r="V51" s="226" t="str">
        <f t="shared" si="2"/>
        <v>0％</v>
      </c>
      <c r="W51" s="337"/>
      <c r="X51" s="145"/>
      <c r="Y51" s="165">
        <f t="shared" si="3"/>
        <v>0</v>
      </c>
      <c r="Z51" s="226" t="str">
        <f t="shared" si="4"/>
        <v>0％</v>
      </c>
      <c r="AA51" s="177"/>
      <c r="AB51" s="215"/>
      <c r="AC51" s="165">
        <f t="shared" si="5"/>
        <v>0</v>
      </c>
      <c r="AD51" s="226" t="str">
        <f t="shared" si="6"/>
        <v>0％</v>
      </c>
      <c r="AE51" s="177"/>
      <c r="AF51" s="215"/>
      <c r="AG51" s="165">
        <f t="shared" si="7"/>
        <v>0</v>
      </c>
      <c r="AH51" s="227" t="str">
        <f t="shared" si="8"/>
        <v>0％</v>
      </c>
      <c r="AI51" s="177"/>
      <c r="AJ51" s="215"/>
      <c r="AK51" s="126"/>
      <c r="AL51" s="215"/>
      <c r="AM51" s="126"/>
      <c r="AN51" s="204"/>
      <c r="AO51" s="145"/>
      <c r="AP51" s="126"/>
      <c r="AQ51" s="215"/>
      <c r="AR51" s="204"/>
      <c r="AS51" s="215"/>
      <c r="AT51" s="177"/>
      <c r="AU51" s="584"/>
      <c r="AV51" s="557"/>
    </row>
    <row r="52" spans="1:48" ht="25.5" customHeight="1">
      <c r="A52" s="621" t="s">
        <v>297</v>
      </c>
      <c r="B52" s="471">
        <v>1</v>
      </c>
      <c r="C52" s="472"/>
      <c r="D52" s="473"/>
      <c r="E52" s="502" t="str">
        <f t="shared" ca="1" si="0"/>
        <v/>
      </c>
      <c r="F52" s="474"/>
      <c r="G52" s="475"/>
      <c r="H52" s="476"/>
      <c r="I52" s="476"/>
      <c r="J52" s="477"/>
      <c r="K52" s="477"/>
      <c r="L52" s="478"/>
      <c r="M52" s="477"/>
      <c r="N52" s="477"/>
      <c r="O52" s="478"/>
      <c r="P52" s="480"/>
      <c r="Q52" s="480"/>
      <c r="R52" s="481"/>
      <c r="S52" s="482"/>
      <c r="T52" s="483"/>
      <c r="U52" s="484">
        <f t="shared" si="1"/>
        <v>0</v>
      </c>
      <c r="V52" s="485" t="str">
        <f t="shared" si="2"/>
        <v>0％</v>
      </c>
      <c r="W52" s="486"/>
      <c r="X52" s="487"/>
      <c r="Y52" s="484">
        <f t="shared" si="3"/>
        <v>0</v>
      </c>
      <c r="Z52" s="485" t="str">
        <f t="shared" si="4"/>
        <v>0％</v>
      </c>
      <c r="AA52" s="488"/>
      <c r="AB52" s="491"/>
      <c r="AC52" s="484">
        <f t="shared" si="5"/>
        <v>0</v>
      </c>
      <c r="AD52" s="485" t="str">
        <f t="shared" si="6"/>
        <v>0％</v>
      </c>
      <c r="AE52" s="488"/>
      <c r="AF52" s="491"/>
      <c r="AG52" s="484">
        <f t="shared" si="7"/>
        <v>0</v>
      </c>
      <c r="AH52" s="499" t="str">
        <f t="shared" si="8"/>
        <v>0％</v>
      </c>
      <c r="AI52" s="488"/>
      <c r="AJ52" s="491"/>
      <c r="AK52" s="489"/>
      <c r="AL52" s="491"/>
      <c r="AM52" s="489"/>
      <c r="AN52" s="490"/>
      <c r="AO52" s="487"/>
      <c r="AP52" s="489"/>
      <c r="AQ52" s="491"/>
      <c r="AR52" s="490"/>
      <c r="AS52" s="491"/>
      <c r="AT52" s="488"/>
      <c r="AU52" s="614"/>
      <c r="AV52" s="615"/>
    </row>
    <row r="53" spans="1:48" ht="25.5" customHeight="1">
      <c r="A53" s="622"/>
      <c r="B53" s="32">
        <v>2</v>
      </c>
      <c r="C53" s="100"/>
      <c r="D53" s="101"/>
      <c r="E53" s="434" t="str">
        <f t="shared" ca="1" si="0"/>
        <v/>
      </c>
      <c r="F53" s="102"/>
      <c r="G53" s="103"/>
      <c r="H53" s="38"/>
      <c r="I53" s="38"/>
      <c r="J53" s="98"/>
      <c r="K53" s="98"/>
      <c r="L53" s="35"/>
      <c r="M53" s="98"/>
      <c r="N53" s="98"/>
      <c r="O53" s="35"/>
      <c r="P53" s="39"/>
      <c r="Q53" s="39"/>
      <c r="R53" s="134"/>
      <c r="S53" s="135"/>
      <c r="T53" s="125"/>
      <c r="U53" s="164">
        <f t="shared" si="1"/>
        <v>0</v>
      </c>
      <c r="V53" s="172" t="str">
        <f t="shared" si="2"/>
        <v>0％</v>
      </c>
      <c r="W53" s="337"/>
      <c r="X53" s="145"/>
      <c r="Y53" s="164">
        <f t="shared" si="3"/>
        <v>0</v>
      </c>
      <c r="Z53" s="172" t="str">
        <f t="shared" si="4"/>
        <v>0％</v>
      </c>
      <c r="AA53" s="177"/>
      <c r="AB53" s="215"/>
      <c r="AC53" s="164">
        <f t="shared" si="5"/>
        <v>0</v>
      </c>
      <c r="AD53" s="172" t="str">
        <f t="shared" si="6"/>
        <v>0％</v>
      </c>
      <c r="AE53" s="177"/>
      <c r="AF53" s="215"/>
      <c r="AG53" s="164">
        <f t="shared" si="7"/>
        <v>0</v>
      </c>
      <c r="AH53" s="193" t="str">
        <f t="shared" si="8"/>
        <v>0％</v>
      </c>
      <c r="AI53" s="177"/>
      <c r="AJ53" s="215"/>
      <c r="AK53" s="126"/>
      <c r="AL53" s="215"/>
      <c r="AM53" s="126"/>
      <c r="AN53" s="204"/>
      <c r="AO53" s="145"/>
      <c r="AP53" s="126"/>
      <c r="AQ53" s="215"/>
      <c r="AR53" s="204"/>
      <c r="AS53" s="215"/>
      <c r="AT53" s="177"/>
      <c r="AU53" s="577"/>
      <c r="AV53" s="578"/>
    </row>
    <row r="54" spans="1:48" ht="25.5" customHeight="1" thickBot="1">
      <c r="A54" s="623"/>
      <c r="B54" s="41">
        <v>3</v>
      </c>
      <c r="C54" s="112"/>
      <c r="D54" s="113"/>
      <c r="E54" s="437" t="str">
        <f t="shared" ca="1" si="0"/>
        <v/>
      </c>
      <c r="F54" s="114"/>
      <c r="G54" s="115"/>
      <c r="H54" s="42"/>
      <c r="I54" s="42"/>
      <c r="J54" s="116"/>
      <c r="K54" s="116"/>
      <c r="L54" s="43"/>
      <c r="M54" s="116"/>
      <c r="N54" s="116"/>
      <c r="O54" s="43"/>
      <c r="P54" s="44"/>
      <c r="Q54" s="44"/>
      <c r="R54" s="138"/>
      <c r="S54" s="139"/>
      <c r="T54" s="128"/>
      <c r="U54" s="167">
        <f t="shared" si="1"/>
        <v>0</v>
      </c>
      <c r="V54" s="230" t="str">
        <f t="shared" si="2"/>
        <v>0％</v>
      </c>
      <c r="W54" s="179"/>
      <c r="X54" s="147"/>
      <c r="Y54" s="167">
        <f t="shared" si="3"/>
        <v>0</v>
      </c>
      <c r="Z54" s="230" t="str">
        <f t="shared" si="4"/>
        <v>0％</v>
      </c>
      <c r="AA54" s="179"/>
      <c r="AB54" s="217"/>
      <c r="AC54" s="167">
        <f t="shared" si="5"/>
        <v>0</v>
      </c>
      <c r="AD54" s="230" t="str">
        <f t="shared" si="6"/>
        <v>0％</v>
      </c>
      <c r="AE54" s="179"/>
      <c r="AF54" s="217"/>
      <c r="AG54" s="167">
        <f t="shared" si="7"/>
        <v>0</v>
      </c>
      <c r="AH54" s="231" t="str">
        <f t="shared" si="8"/>
        <v>0％</v>
      </c>
      <c r="AI54" s="179"/>
      <c r="AJ54" s="217"/>
      <c r="AK54" s="129"/>
      <c r="AL54" s="217"/>
      <c r="AM54" s="129"/>
      <c r="AN54" s="208"/>
      <c r="AO54" s="147"/>
      <c r="AP54" s="129"/>
      <c r="AQ54" s="217"/>
      <c r="AR54" s="208"/>
      <c r="AS54" s="217"/>
      <c r="AT54" s="179"/>
      <c r="AU54" s="590"/>
      <c r="AV54" s="591"/>
    </row>
    <row r="55" spans="1:48" ht="25.5" customHeight="1" thickTop="1">
      <c r="A55" s="585" t="s">
        <v>88</v>
      </c>
      <c r="B55" s="40">
        <v>1</v>
      </c>
      <c r="C55" s="104"/>
      <c r="D55" s="105"/>
      <c r="E55" s="438" t="str">
        <f t="shared" ca="1" si="0"/>
        <v/>
      </c>
      <c r="F55" s="106"/>
      <c r="G55" s="107"/>
      <c r="H55" s="108"/>
      <c r="I55" s="108"/>
      <c r="J55" s="109"/>
      <c r="K55" s="109"/>
      <c r="L55" s="48"/>
      <c r="M55" s="110"/>
      <c r="N55" s="110"/>
      <c r="O55" s="48"/>
      <c r="P55" s="111"/>
      <c r="Q55" s="111"/>
      <c r="R55" s="136"/>
      <c r="S55" s="137"/>
      <c r="T55" s="127"/>
      <c r="U55" s="168">
        <f t="shared" si="1"/>
        <v>0</v>
      </c>
      <c r="V55" s="228" t="str">
        <f t="shared" si="2"/>
        <v>0％</v>
      </c>
      <c r="W55" s="185"/>
      <c r="X55" s="146"/>
      <c r="Y55" s="166">
        <f t="shared" si="3"/>
        <v>0</v>
      </c>
      <c r="Z55" s="228" t="str">
        <f t="shared" si="4"/>
        <v>0％</v>
      </c>
      <c r="AA55" s="178"/>
      <c r="AB55" s="216"/>
      <c r="AC55" s="166">
        <f t="shared" si="5"/>
        <v>0</v>
      </c>
      <c r="AD55" s="228" t="str">
        <f t="shared" si="6"/>
        <v>0％</v>
      </c>
      <c r="AE55" s="187"/>
      <c r="AF55" s="216"/>
      <c r="AG55" s="166">
        <f t="shared" si="7"/>
        <v>0</v>
      </c>
      <c r="AH55" s="229" t="str">
        <f t="shared" si="8"/>
        <v>0％</v>
      </c>
      <c r="AI55" s="187"/>
      <c r="AJ55" s="216"/>
      <c r="AK55" s="202"/>
      <c r="AL55" s="216"/>
      <c r="AM55" s="202"/>
      <c r="AN55" s="207"/>
      <c r="AO55" s="146"/>
      <c r="AP55" s="212"/>
      <c r="AQ55" s="216"/>
      <c r="AR55" s="207"/>
      <c r="AS55" s="216"/>
      <c r="AT55" s="178"/>
      <c r="AU55" s="588"/>
      <c r="AV55" s="589"/>
    </row>
    <row r="56" spans="1:48" ht="25.5" customHeight="1">
      <c r="A56" s="586"/>
      <c r="B56" s="32">
        <v>2</v>
      </c>
      <c r="C56" s="100"/>
      <c r="D56" s="95"/>
      <c r="E56" s="434" t="str">
        <f t="shared" ca="1" si="0"/>
        <v/>
      </c>
      <c r="F56" s="102"/>
      <c r="G56" s="103"/>
      <c r="H56" s="38"/>
      <c r="I56" s="34"/>
      <c r="J56" s="98"/>
      <c r="K56" s="98"/>
      <c r="L56" s="35"/>
      <c r="M56" s="99"/>
      <c r="N56" s="99"/>
      <c r="O56" s="35"/>
      <c r="P56" s="39"/>
      <c r="Q56" s="39"/>
      <c r="R56" s="134"/>
      <c r="S56" s="135"/>
      <c r="T56" s="125"/>
      <c r="U56" s="169">
        <f t="shared" si="1"/>
        <v>0</v>
      </c>
      <c r="V56" s="172" t="str">
        <f t="shared" si="2"/>
        <v>0％</v>
      </c>
      <c r="W56" s="177"/>
      <c r="X56" s="145"/>
      <c r="Y56" s="164">
        <f t="shared" si="3"/>
        <v>0</v>
      </c>
      <c r="Z56" s="172" t="str">
        <f t="shared" si="4"/>
        <v>0％</v>
      </c>
      <c r="AA56" s="177"/>
      <c r="AB56" s="215"/>
      <c r="AC56" s="164">
        <f t="shared" si="5"/>
        <v>0</v>
      </c>
      <c r="AD56" s="172" t="str">
        <f t="shared" si="6"/>
        <v>0％</v>
      </c>
      <c r="AE56" s="177"/>
      <c r="AF56" s="215"/>
      <c r="AG56" s="164">
        <f t="shared" si="7"/>
        <v>0</v>
      </c>
      <c r="AH56" s="193" t="str">
        <f t="shared" si="8"/>
        <v>0％</v>
      </c>
      <c r="AI56" s="177"/>
      <c r="AJ56" s="215"/>
      <c r="AK56" s="126"/>
      <c r="AL56" s="215"/>
      <c r="AM56" s="126"/>
      <c r="AN56" s="204"/>
      <c r="AO56" s="145"/>
      <c r="AP56" s="126"/>
      <c r="AQ56" s="215"/>
      <c r="AR56" s="204"/>
      <c r="AS56" s="215"/>
      <c r="AT56" s="177"/>
      <c r="AU56" s="577"/>
      <c r="AV56" s="578"/>
    </row>
    <row r="57" spans="1:48" ht="25.5" customHeight="1">
      <c r="A57" s="586"/>
      <c r="B57" s="32">
        <v>3</v>
      </c>
      <c r="C57" s="94"/>
      <c r="D57" s="95"/>
      <c r="E57" s="434" t="str">
        <f t="shared" ca="1" si="0"/>
        <v/>
      </c>
      <c r="F57" s="96"/>
      <c r="G57" s="97"/>
      <c r="H57" s="34"/>
      <c r="I57" s="34"/>
      <c r="J57" s="98"/>
      <c r="K57" s="98"/>
      <c r="L57" s="35"/>
      <c r="M57" s="99"/>
      <c r="N57" s="99"/>
      <c r="O57" s="35"/>
      <c r="P57" s="36"/>
      <c r="Q57" s="36"/>
      <c r="R57" s="132"/>
      <c r="S57" s="133"/>
      <c r="T57" s="123"/>
      <c r="U57" s="169">
        <f t="shared" si="1"/>
        <v>0</v>
      </c>
      <c r="V57" s="172" t="str">
        <f t="shared" si="2"/>
        <v>0％</v>
      </c>
      <c r="W57" s="184"/>
      <c r="X57" s="144"/>
      <c r="Y57" s="164">
        <f t="shared" si="3"/>
        <v>0</v>
      </c>
      <c r="Z57" s="172" t="str">
        <f t="shared" si="4"/>
        <v>0％</v>
      </c>
      <c r="AA57" s="176"/>
      <c r="AB57" s="205"/>
      <c r="AC57" s="164">
        <f t="shared" si="5"/>
        <v>0</v>
      </c>
      <c r="AD57" s="172" t="str">
        <f t="shared" si="6"/>
        <v>0％</v>
      </c>
      <c r="AE57" s="177"/>
      <c r="AF57" s="205"/>
      <c r="AG57" s="164">
        <f t="shared" si="7"/>
        <v>0</v>
      </c>
      <c r="AH57" s="193" t="str">
        <f t="shared" si="8"/>
        <v>0％</v>
      </c>
      <c r="AI57" s="177"/>
      <c r="AJ57" s="205"/>
      <c r="AK57" s="126"/>
      <c r="AL57" s="205"/>
      <c r="AM57" s="126"/>
      <c r="AN57" s="204"/>
      <c r="AO57" s="144"/>
      <c r="AP57" s="124"/>
      <c r="AQ57" s="205"/>
      <c r="AR57" s="204"/>
      <c r="AS57" s="205"/>
      <c r="AT57" s="176"/>
      <c r="AU57" s="577"/>
      <c r="AV57" s="578"/>
    </row>
    <row r="58" spans="1:48" ht="25.5" customHeight="1" thickBot="1">
      <c r="A58" s="586"/>
      <c r="B58" s="37">
        <v>4</v>
      </c>
      <c r="C58" s="100"/>
      <c r="D58" s="101"/>
      <c r="E58" s="503" t="str">
        <f t="shared" ca="1" si="0"/>
        <v/>
      </c>
      <c r="F58" s="102"/>
      <c r="G58" s="103"/>
      <c r="H58" s="38"/>
      <c r="I58" s="38"/>
      <c r="J58" s="98"/>
      <c r="K58" s="98"/>
      <c r="L58" s="35"/>
      <c r="M58" s="98"/>
      <c r="N58" s="98"/>
      <c r="O58" s="35"/>
      <c r="P58" s="39"/>
      <c r="Q58" s="39"/>
      <c r="R58" s="134"/>
      <c r="S58" s="135"/>
      <c r="T58" s="125"/>
      <c r="U58" s="338">
        <f t="shared" si="1"/>
        <v>0</v>
      </c>
      <c r="V58" s="226" t="str">
        <f t="shared" si="2"/>
        <v>0％</v>
      </c>
      <c r="W58" s="337"/>
      <c r="X58" s="145"/>
      <c r="Y58" s="165">
        <f t="shared" si="3"/>
        <v>0</v>
      </c>
      <c r="Z58" s="226" t="str">
        <f t="shared" si="4"/>
        <v>0％</v>
      </c>
      <c r="AA58" s="177"/>
      <c r="AB58" s="215"/>
      <c r="AC58" s="164">
        <f t="shared" si="5"/>
        <v>0</v>
      </c>
      <c r="AD58" s="172" t="str">
        <f t="shared" si="6"/>
        <v>0％</v>
      </c>
      <c r="AE58" s="177"/>
      <c r="AF58" s="215"/>
      <c r="AG58" s="164">
        <f t="shared" si="7"/>
        <v>0</v>
      </c>
      <c r="AH58" s="193" t="str">
        <f t="shared" si="8"/>
        <v>0％</v>
      </c>
      <c r="AI58" s="177"/>
      <c r="AJ58" s="215"/>
      <c r="AK58" s="126"/>
      <c r="AL58" s="215"/>
      <c r="AM58" s="126"/>
      <c r="AN58" s="204"/>
      <c r="AO58" s="145"/>
      <c r="AP58" s="126"/>
      <c r="AQ58" s="215"/>
      <c r="AR58" s="204"/>
      <c r="AS58" s="215"/>
      <c r="AT58" s="177"/>
      <c r="AU58" s="584"/>
      <c r="AV58" s="557"/>
    </row>
    <row r="59" spans="1:48" ht="25.5" customHeight="1" thickBot="1">
      <c r="A59" s="449" t="s">
        <v>298</v>
      </c>
      <c r="B59" s="450">
        <v>1</v>
      </c>
      <c r="C59" s="451"/>
      <c r="D59" s="452"/>
      <c r="E59" s="438" t="str">
        <f t="shared" ca="1" si="0"/>
        <v/>
      </c>
      <c r="F59" s="453"/>
      <c r="G59" s="454"/>
      <c r="H59" s="455"/>
      <c r="I59" s="455"/>
      <c r="J59" s="456"/>
      <c r="K59" s="456"/>
      <c r="L59" s="457"/>
      <c r="M59" s="456"/>
      <c r="N59" s="456"/>
      <c r="O59" s="457"/>
      <c r="P59" s="458"/>
      <c r="Q59" s="458"/>
      <c r="R59" s="459"/>
      <c r="S59" s="460"/>
      <c r="T59" s="461"/>
      <c r="U59" s="462">
        <f t="shared" si="1"/>
        <v>0</v>
      </c>
      <c r="V59" s="463" t="str">
        <f t="shared" si="2"/>
        <v>0％</v>
      </c>
      <c r="W59" s="464"/>
      <c r="X59" s="465"/>
      <c r="Y59" s="466">
        <f t="shared" si="3"/>
        <v>0</v>
      </c>
      <c r="Z59" s="463" t="str">
        <f t="shared" si="4"/>
        <v>0％</v>
      </c>
      <c r="AA59" s="464"/>
      <c r="AB59" s="470"/>
      <c r="AC59" s="466">
        <f t="shared" si="5"/>
        <v>0</v>
      </c>
      <c r="AD59" s="463" t="str">
        <f t="shared" si="6"/>
        <v>0％</v>
      </c>
      <c r="AE59" s="464"/>
      <c r="AF59" s="470"/>
      <c r="AG59" s="466">
        <f t="shared" si="7"/>
        <v>0</v>
      </c>
      <c r="AH59" s="467" t="str">
        <f t="shared" si="8"/>
        <v>0％</v>
      </c>
      <c r="AI59" s="464"/>
      <c r="AJ59" s="470"/>
      <c r="AK59" s="468"/>
      <c r="AL59" s="470"/>
      <c r="AM59" s="468"/>
      <c r="AN59" s="469"/>
      <c r="AO59" s="465"/>
      <c r="AP59" s="468"/>
      <c r="AQ59" s="470"/>
      <c r="AR59" s="469"/>
      <c r="AS59" s="470"/>
      <c r="AT59" s="464"/>
      <c r="AU59" s="616"/>
      <c r="AV59" s="617"/>
    </row>
    <row r="60" spans="1:48" ht="25.5" customHeight="1" thickTop="1">
      <c r="A60" s="592" t="s">
        <v>89</v>
      </c>
      <c r="B60" s="40">
        <v>1</v>
      </c>
      <c r="C60" s="104"/>
      <c r="D60" s="143"/>
      <c r="E60" s="436" t="str">
        <f t="shared" ca="1" si="0"/>
        <v/>
      </c>
      <c r="F60" s="106"/>
      <c r="G60" s="107"/>
      <c r="H60" s="108"/>
      <c r="I60" s="47"/>
      <c r="J60" s="109"/>
      <c r="K60" s="121"/>
      <c r="L60" s="117"/>
      <c r="M60" s="110"/>
      <c r="N60" s="110"/>
      <c r="O60" s="35"/>
      <c r="P60" s="111"/>
      <c r="Q60" s="111"/>
      <c r="R60" s="136"/>
      <c r="S60" s="137"/>
      <c r="T60" s="127"/>
      <c r="U60" s="152"/>
      <c r="V60" s="157"/>
      <c r="W60" s="185"/>
      <c r="X60" s="146"/>
      <c r="Y60" s="152"/>
      <c r="Z60" s="157"/>
      <c r="AA60" s="178"/>
      <c r="AB60" s="216"/>
      <c r="AC60" s="152"/>
      <c r="AD60" s="157"/>
      <c r="AE60" s="187"/>
      <c r="AF60" s="216"/>
      <c r="AG60" s="152"/>
      <c r="AH60" s="194"/>
      <c r="AI60" s="187"/>
      <c r="AJ60" s="216"/>
      <c r="AK60" s="202"/>
      <c r="AL60" s="216"/>
      <c r="AM60" s="202"/>
      <c r="AN60" s="207"/>
      <c r="AO60" s="146"/>
      <c r="AP60" s="212"/>
      <c r="AQ60" s="216"/>
      <c r="AR60" s="207"/>
      <c r="AS60" s="216"/>
      <c r="AT60" s="178"/>
      <c r="AU60" s="595"/>
      <c r="AV60" s="558"/>
    </row>
    <row r="61" spans="1:48" ht="25.5" customHeight="1">
      <c r="A61" s="593"/>
      <c r="B61" s="32">
        <v>2</v>
      </c>
      <c r="C61" s="100"/>
      <c r="D61" s="95"/>
      <c r="E61" s="434" t="str">
        <f t="shared" ca="1" si="0"/>
        <v/>
      </c>
      <c r="F61" s="102"/>
      <c r="G61" s="103"/>
      <c r="H61" s="38"/>
      <c r="I61" s="34"/>
      <c r="J61" s="98"/>
      <c r="K61" s="98"/>
      <c r="L61" s="35"/>
      <c r="M61" s="98"/>
      <c r="N61" s="98"/>
      <c r="O61" s="35"/>
      <c r="P61" s="39"/>
      <c r="Q61" s="39"/>
      <c r="R61" s="134"/>
      <c r="S61" s="135"/>
      <c r="T61" s="125"/>
      <c r="U61" s="153"/>
      <c r="V61" s="158"/>
      <c r="W61" s="177"/>
      <c r="X61" s="145"/>
      <c r="Y61" s="153"/>
      <c r="Z61" s="158"/>
      <c r="AA61" s="177"/>
      <c r="AB61" s="215"/>
      <c r="AC61" s="153"/>
      <c r="AD61" s="158"/>
      <c r="AE61" s="177"/>
      <c r="AF61" s="215"/>
      <c r="AG61" s="153"/>
      <c r="AH61" s="195"/>
      <c r="AI61" s="177"/>
      <c r="AJ61" s="215"/>
      <c r="AK61" s="126"/>
      <c r="AL61" s="215"/>
      <c r="AM61" s="126"/>
      <c r="AN61" s="204"/>
      <c r="AO61" s="145"/>
      <c r="AP61" s="126"/>
      <c r="AQ61" s="215"/>
      <c r="AR61" s="204"/>
      <c r="AS61" s="215"/>
      <c r="AT61" s="177"/>
      <c r="AU61" s="577"/>
      <c r="AV61" s="578"/>
    </row>
    <row r="62" spans="1:48" ht="25.5" customHeight="1">
      <c r="A62" s="593"/>
      <c r="B62" s="32">
        <v>3</v>
      </c>
      <c r="C62" s="94"/>
      <c r="D62" s="95"/>
      <c r="E62" s="434" t="str">
        <f t="shared" ca="1" si="0"/>
        <v/>
      </c>
      <c r="F62" s="96"/>
      <c r="G62" s="97"/>
      <c r="H62" s="34"/>
      <c r="I62" s="34"/>
      <c r="J62" s="98"/>
      <c r="K62" s="98"/>
      <c r="L62" s="35"/>
      <c r="M62" s="99"/>
      <c r="N62" s="99"/>
      <c r="O62" s="35"/>
      <c r="P62" s="36"/>
      <c r="Q62" s="36"/>
      <c r="R62" s="132"/>
      <c r="S62" s="133"/>
      <c r="T62" s="123"/>
      <c r="U62" s="154"/>
      <c r="V62" s="159"/>
      <c r="W62" s="184"/>
      <c r="X62" s="144"/>
      <c r="Y62" s="154"/>
      <c r="Z62" s="159"/>
      <c r="AA62" s="176"/>
      <c r="AB62" s="205"/>
      <c r="AC62" s="154"/>
      <c r="AD62" s="159"/>
      <c r="AE62" s="177"/>
      <c r="AF62" s="205"/>
      <c r="AG62" s="154"/>
      <c r="AH62" s="196"/>
      <c r="AI62" s="177"/>
      <c r="AJ62" s="205"/>
      <c r="AK62" s="126"/>
      <c r="AL62" s="205"/>
      <c r="AM62" s="126"/>
      <c r="AN62" s="204"/>
      <c r="AO62" s="144"/>
      <c r="AP62" s="124"/>
      <c r="AQ62" s="205"/>
      <c r="AR62" s="204"/>
      <c r="AS62" s="205"/>
      <c r="AT62" s="176"/>
      <c r="AU62" s="577"/>
      <c r="AV62" s="578"/>
    </row>
    <row r="63" spans="1:48" ht="25.5" customHeight="1">
      <c r="A63" s="593"/>
      <c r="B63" s="32">
        <v>4</v>
      </c>
      <c r="C63" s="100"/>
      <c r="D63" s="95"/>
      <c r="E63" s="434" t="str">
        <f t="shared" ca="1" si="0"/>
        <v/>
      </c>
      <c r="F63" s="102"/>
      <c r="G63" s="103"/>
      <c r="H63" s="38"/>
      <c r="I63" s="34"/>
      <c r="J63" s="98"/>
      <c r="K63" s="98"/>
      <c r="L63" s="35"/>
      <c r="M63" s="98"/>
      <c r="N63" s="98"/>
      <c r="O63" s="35"/>
      <c r="P63" s="39"/>
      <c r="Q63" s="39"/>
      <c r="R63" s="134"/>
      <c r="S63" s="135"/>
      <c r="T63" s="125"/>
      <c r="U63" s="153"/>
      <c r="V63" s="158"/>
      <c r="W63" s="177"/>
      <c r="X63" s="145"/>
      <c r="Y63" s="153"/>
      <c r="Z63" s="158"/>
      <c r="AA63" s="177"/>
      <c r="AB63" s="215"/>
      <c r="AC63" s="153"/>
      <c r="AD63" s="158"/>
      <c r="AE63" s="177"/>
      <c r="AF63" s="215"/>
      <c r="AG63" s="153"/>
      <c r="AH63" s="195"/>
      <c r="AI63" s="177"/>
      <c r="AJ63" s="215"/>
      <c r="AK63" s="126"/>
      <c r="AL63" s="215"/>
      <c r="AM63" s="126"/>
      <c r="AN63" s="204"/>
      <c r="AO63" s="145"/>
      <c r="AP63" s="126"/>
      <c r="AQ63" s="215"/>
      <c r="AR63" s="204"/>
      <c r="AS63" s="215"/>
      <c r="AT63" s="177"/>
      <c r="AU63" s="577"/>
      <c r="AV63" s="578"/>
    </row>
    <row r="64" spans="1:48" ht="25.5" customHeight="1">
      <c r="A64" s="593"/>
      <c r="B64" s="32">
        <v>5</v>
      </c>
      <c r="C64" s="94"/>
      <c r="D64" s="95"/>
      <c r="E64" s="434" t="str">
        <f t="shared" ca="1" si="0"/>
        <v/>
      </c>
      <c r="F64" s="96"/>
      <c r="G64" s="97"/>
      <c r="H64" s="34"/>
      <c r="I64" s="34"/>
      <c r="J64" s="98"/>
      <c r="K64" s="98"/>
      <c r="L64" s="35"/>
      <c r="M64" s="99"/>
      <c r="N64" s="99"/>
      <c r="O64" s="35"/>
      <c r="P64" s="36"/>
      <c r="Q64" s="36"/>
      <c r="R64" s="132"/>
      <c r="S64" s="133"/>
      <c r="T64" s="123"/>
      <c r="U64" s="154"/>
      <c r="V64" s="159"/>
      <c r="W64" s="184"/>
      <c r="X64" s="144"/>
      <c r="Y64" s="154"/>
      <c r="Z64" s="159"/>
      <c r="AA64" s="176"/>
      <c r="AB64" s="205"/>
      <c r="AC64" s="154"/>
      <c r="AD64" s="159"/>
      <c r="AE64" s="177"/>
      <c r="AF64" s="205"/>
      <c r="AG64" s="154"/>
      <c r="AH64" s="196"/>
      <c r="AI64" s="177"/>
      <c r="AJ64" s="205"/>
      <c r="AK64" s="126"/>
      <c r="AL64" s="205"/>
      <c r="AM64" s="126"/>
      <c r="AN64" s="204"/>
      <c r="AO64" s="144"/>
      <c r="AP64" s="124"/>
      <c r="AQ64" s="205"/>
      <c r="AR64" s="204"/>
      <c r="AS64" s="205"/>
      <c r="AT64" s="176"/>
      <c r="AU64" s="577"/>
      <c r="AV64" s="578"/>
    </row>
    <row r="65" spans="1:48" ht="25.5" customHeight="1">
      <c r="A65" s="593"/>
      <c r="B65" s="32">
        <v>6</v>
      </c>
      <c r="C65" s="100"/>
      <c r="D65" s="95"/>
      <c r="E65" s="434" t="str">
        <f t="shared" ca="1" si="0"/>
        <v/>
      </c>
      <c r="F65" s="102"/>
      <c r="G65" s="103"/>
      <c r="H65" s="38"/>
      <c r="I65" s="34"/>
      <c r="J65" s="98"/>
      <c r="K65" s="98"/>
      <c r="L65" s="35"/>
      <c r="M65" s="98"/>
      <c r="N65" s="98"/>
      <c r="O65" s="35"/>
      <c r="P65" s="39"/>
      <c r="Q65" s="39"/>
      <c r="R65" s="134"/>
      <c r="S65" s="135"/>
      <c r="T65" s="125"/>
      <c r="U65" s="153"/>
      <c r="V65" s="158"/>
      <c r="W65" s="177"/>
      <c r="X65" s="145"/>
      <c r="Y65" s="153"/>
      <c r="Z65" s="158"/>
      <c r="AA65" s="177"/>
      <c r="AB65" s="215"/>
      <c r="AC65" s="153"/>
      <c r="AD65" s="158"/>
      <c r="AE65" s="177"/>
      <c r="AF65" s="215"/>
      <c r="AG65" s="153"/>
      <c r="AH65" s="195"/>
      <c r="AI65" s="177"/>
      <c r="AJ65" s="215"/>
      <c r="AK65" s="126"/>
      <c r="AL65" s="215"/>
      <c r="AM65" s="126"/>
      <c r="AN65" s="204"/>
      <c r="AO65" s="145"/>
      <c r="AP65" s="126"/>
      <c r="AQ65" s="215"/>
      <c r="AR65" s="204"/>
      <c r="AS65" s="215"/>
      <c r="AT65" s="177"/>
      <c r="AU65" s="577"/>
      <c r="AV65" s="578"/>
    </row>
    <row r="66" spans="1:48" ht="25.5" customHeight="1">
      <c r="A66" s="593"/>
      <c r="B66" s="32">
        <v>7</v>
      </c>
      <c r="C66" s="94"/>
      <c r="D66" s="95"/>
      <c r="E66" s="434" t="str">
        <f t="shared" ca="1" si="0"/>
        <v/>
      </c>
      <c r="F66" s="96"/>
      <c r="G66" s="97"/>
      <c r="H66" s="34"/>
      <c r="I66" s="34"/>
      <c r="J66" s="98"/>
      <c r="K66" s="98"/>
      <c r="L66" s="35"/>
      <c r="M66" s="99"/>
      <c r="N66" s="99"/>
      <c r="O66" s="35"/>
      <c r="P66" s="36"/>
      <c r="Q66" s="36"/>
      <c r="R66" s="132"/>
      <c r="S66" s="133"/>
      <c r="T66" s="123"/>
      <c r="U66" s="154"/>
      <c r="V66" s="159"/>
      <c r="W66" s="184"/>
      <c r="X66" s="144"/>
      <c r="Y66" s="154"/>
      <c r="Z66" s="159"/>
      <c r="AA66" s="176"/>
      <c r="AB66" s="205"/>
      <c r="AC66" s="154"/>
      <c r="AD66" s="159"/>
      <c r="AE66" s="177"/>
      <c r="AF66" s="205"/>
      <c r="AG66" s="154"/>
      <c r="AH66" s="196"/>
      <c r="AI66" s="177"/>
      <c r="AJ66" s="205"/>
      <c r="AK66" s="126"/>
      <c r="AL66" s="205"/>
      <c r="AM66" s="126"/>
      <c r="AN66" s="204"/>
      <c r="AO66" s="144"/>
      <c r="AP66" s="124"/>
      <c r="AQ66" s="205"/>
      <c r="AR66" s="204"/>
      <c r="AS66" s="205"/>
      <c r="AT66" s="176"/>
      <c r="AU66" s="577"/>
      <c r="AV66" s="578"/>
    </row>
    <row r="67" spans="1:48" ht="25.5" customHeight="1">
      <c r="A67" s="593"/>
      <c r="B67" s="32">
        <v>8</v>
      </c>
      <c r="C67" s="100"/>
      <c r="D67" s="95"/>
      <c r="E67" s="434" t="str">
        <f t="shared" ca="1" si="0"/>
        <v/>
      </c>
      <c r="F67" s="102"/>
      <c r="G67" s="103"/>
      <c r="H67" s="38"/>
      <c r="I67" s="34"/>
      <c r="J67" s="98"/>
      <c r="K67" s="98"/>
      <c r="L67" s="35"/>
      <c r="M67" s="98"/>
      <c r="N67" s="98"/>
      <c r="O67" s="35"/>
      <c r="P67" s="39"/>
      <c r="Q67" s="39"/>
      <c r="R67" s="134"/>
      <c r="S67" s="135"/>
      <c r="T67" s="125"/>
      <c r="U67" s="153"/>
      <c r="V67" s="158"/>
      <c r="W67" s="177"/>
      <c r="X67" s="145"/>
      <c r="Y67" s="153"/>
      <c r="Z67" s="158"/>
      <c r="AA67" s="177"/>
      <c r="AB67" s="215"/>
      <c r="AC67" s="153"/>
      <c r="AD67" s="158"/>
      <c r="AE67" s="177"/>
      <c r="AF67" s="215"/>
      <c r="AG67" s="153"/>
      <c r="AH67" s="195"/>
      <c r="AI67" s="177"/>
      <c r="AJ67" s="215"/>
      <c r="AK67" s="126"/>
      <c r="AL67" s="215"/>
      <c r="AM67" s="126"/>
      <c r="AN67" s="204"/>
      <c r="AO67" s="145"/>
      <c r="AP67" s="126"/>
      <c r="AQ67" s="215"/>
      <c r="AR67" s="204"/>
      <c r="AS67" s="215"/>
      <c r="AT67" s="177"/>
      <c r="AU67" s="577"/>
      <c r="AV67" s="578"/>
    </row>
    <row r="68" spans="1:48" ht="25.5" customHeight="1">
      <c r="A68" s="593"/>
      <c r="B68" s="32">
        <v>9</v>
      </c>
      <c r="C68" s="94"/>
      <c r="D68" s="95"/>
      <c r="E68" s="434" t="str">
        <f t="shared" ca="1" si="0"/>
        <v/>
      </c>
      <c r="F68" s="96"/>
      <c r="G68" s="97"/>
      <c r="H68" s="34"/>
      <c r="I68" s="34"/>
      <c r="J68" s="98"/>
      <c r="K68" s="98"/>
      <c r="L68" s="35"/>
      <c r="M68" s="99"/>
      <c r="N68" s="99"/>
      <c r="O68" s="35"/>
      <c r="P68" s="36"/>
      <c r="Q68" s="36"/>
      <c r="R68" s="132"/>
      <c r="S68" s="133"/>
      <c r="T68" s="123"/>
      <c r="U68" s="154"/>
      <c r="V68" s="159"/>
      <c r="W68" s="184"/>
      <c r="X68" s="144"/>
      <c r="Y68" s="154"/>
      <c r="Z68" s="159"/>
      <c r="AA68" s="176"/>
      <c r="AB68" s="205"/>
      <c r="AC68" s="154"/>
      <c r="AD68" s="159"/>
      <c r="AE68" s="177"/>
      <c r="AF68" s="205"/>
      <c r="AG68" s="154"/>
      <c r="AH68" s="196"/>
      <c r="AI68" s="177"/>
      <c r="AJ68" s="205"/>
      <c r="AK68" s="126"/>
      <c r="AL68" s="205"/>
      <c r="AM68" s="126"/>
      <c r="AN68" s="204"/>
      <c r="AO68" s="144"/>
      <c r="AP68" s="124"/>
      <c r="AQ68" s="205"/>
      <c r="AR68" s="204"/>
      <c r="AS68" s="205"/>
      <c r="AT68" s="176"/>
      <c r="AU68" s="577"/>
      <c r="AV68" s="578"/>
    </row>
    <row r="69" spans="1:48" ht="25.5" customHeight="1">
      <c r="A69" s="593"/>
      <c r="B69" s="32">
        <v>10</v>
      </c>
      <c r="C69" s="100"/>
      <c r="D69" s="95"/>
      <c r="E69" s="434" t="str">
        <f t="shared" ca="1" si="0"/>
        <v/>
      </c>
      <c r="F69" s="102"/>
      <c r="G69" s="103"/>
      <c r="H69" s="38"/>
      <c r="I69" s="34"/>
      <c r="J69" s="98"/>
      <c r="K69" s="98"/>
      <c r="L69" s="35"/>
      <c r="M69" s="98"/>
      <c r="N69" s="98"/>
      <c r="O69" s="35"/>
      <c r="P69" s="39"/>
      <c r="Q69" s="39"/>
      <c r="R69" s="134"/>
      <c r="S69" s="135"/>
      <c r="T69" s="125"/>
      <c r="U69" s="153"/>
      <c r="V69" s="158"/>
      <c r="W69" s="177"/>
      <c r="X69" s="145"/>
      <c r="Y69" s="153"/>
      <c r="Z69" s="158"/>
      <c r="AA69" s="177"/>
      <c r="AB69" s="215"/>
      <c r="AC69" s="153"/>
      <c r="AD69" s="158"/>
      <c r="AE69" s="177"/>
      <c r="AF69" s="215"/>
      <c r="AG69" s="153"/>
      <c r="AH69" s="195"/>
      <c r="AI69" s="177"/>
      <c r="AJ69" s="215"/>
      <c r="AK69" s="126"/>
      <c r="AL69" s="215"/>
      <c r="AM69" s="126"/>
      <c r="AN69" s="204"/>
      <c r="AO69" s="145"/>
      <c r="AP69" s="126"/>
      <c r="AQ69" s="215"/>
      <c r="AR69" s="204"/>
      <c r="AS69" s="215"/>
      <c r="AT69" s="177"/>
      <c r="AU69" s="577"/>
      <c r="AV69" s="578"/>
    </row>
    <row r="70" spans="1:48" ht="25.5" customHeight="1">
      <c r="A70" s="593"/>
      <c r="B70" s="32">
        <v>11</v>
      </c>
      <c r="C70" s="94"/>
      <c r="D70" s="95"/>
      <c r="E70" s="434" t="str">
        <f t="shared" ca="1" si="0"/>
        <v/>
      </c>
      <c r="F70" s="96"/>
      <c r="G70" s="97"/>
      <c r="H70" s="34"/>
      <c r="I70" s="34"/>
      <c r="J70" s="98"/>
      <c r="K70" s="98"/>
      <c r="L70" s="35"/>
      <c r="M70" s="99"/>
      <c r="N70" s="99"/>
      <c r="O70" s="35"/>
      <c r="P70" s="36"/>
      <c r="Q70" s="36"/>
      <c r="R70" s="132"/>
      <c r="S70" s="133"/>
      <c r="T70" s="123"/>
      <c r="U70" s="154"/>
      <c r="V70" s="159"/>
      <c r="W70" s="184"/>
      <c r="X70" s="144"/>
      <c r="Y70" s="154"/>
      <c r="Z70" s="159"/>
      <c r="AA70" s="176"/>
      <c r="AB70" s="205"/>
      <c r="AC70" s="154"/>
      <c r="AD70" s="159"/>
      <c r="AE70" s="177"/>
      <c r="AF70" s="205"/>
      <c r="AG70" s="154"/>
      <c r="AH70" s="196"/>
      <c r="AI70" s="177"/>
      <c r="AJ70" s="205"/>
      <c r="AK70" s="126"/>
      <c r="AL70" s="205"/>
      <c r="AM70" s="126"/>
      <c r="AN70" s="204"/>
      <c r="AO70" s="144"/>
      <c r="AP70" s="124"/>
      <c r="AQ70" s="205"/>
      <c r="AR70" s="204"/>
      <c r="AS70" s="205"/>
      <c r="AT70" s="176"/>
      <c r="AU70" s="577"/>
      <c r="AV70" s="578"/>
    </row>
    <row r="71" spans="1:48" ht="25.5" customHeight="1">
      <c r="A71" s="593"/>
      <c r="B71" s="32">
        <v>12</v>
      </c>
      <c r="C71" s="100"/>
      <c r="D71" s="95"/>
      <c r="E71" s="434" t="str">
        <f t="shared" ca="1" si="0"/>
        <v/>
      </c>
      <c r="F71" s="102"/>
      <c r="G71" s="103"/>
      <c r="H71" s="38"/>
      <c r="I71" s="34"/>
      <c r="J71" s="98"/>
      <c r="K71" s="98"/>
      <c r="L71" s="35"/>
      <c r="M71" s="98"/>
      <c r="N71" s="98"/>
      <c r="O71" s="35"/>
      <c r="P71" s="39"/>
      <c r="Q71" s="39"/>
      <c r="R71" s="134"/>
      <c r="S71" s="135"/>
      <c r="T71" s="125"/>
      <c r="U71" s="153"/>
      <c r="V71" s="158"/>
      <c r="W71" s="177"/>
      <c r="X71" s="145"/>
      <c r="Y71" s="153"/>
      <c r="Z71" s="158"/>
      <c r="AA71" s="177"/>
      <c r="AB71" s="215"/>
      <c r="AC71" s="153"/>
      <c r="AD71" s="158"/>
      <c r="AE71" s="177"/>
      <c r="AF71" s="215"/>
      <c r="AG71" s="153"/>
      <c r="AH71" s="195"/>
      <c r="AI71" s="177"/>
      <c r="AJ71" s="215"/>
      <c r="AK71" s="126"/>
      <c r="AL71" s="215"/>
      <c r="AM71" s="126"/>
      <c r="AN71" s="204"/>
      <c r="AO71" s="145"/>
      <c r="AP71" s="126"/>
      <c r="AQ71" s="215"/>
      <c r="AR71" s="204"/>
      <c r="AS71" s="215"/>
      <c r="AT71" s="177"/>
      <c r="AU71" s="577"/>
      <c r="AV71" s="578"/>
    </row>
    <row r="72" spans="1:48" ht="25.5" customHeight="1">
      <c r="A72" s="593"/>
      <c r="B72" s="32">
        <v>13</v>
      </c>
      <c r="C72" s="94"/>
      <c r="D72" s="95"/>
      <c r="E72" s="434" t="str">
        <f t="shared" ca="1" si="0"/>
        <v/>
      </c>
      <c r="F72" s="96"/>
      <c r="G72" s="97"/>
      <c r="H72" s="34"/>
      <c r="I72" s="34"/>
      <c r="J72" s="98"/>
      <c r="K72" s="98"/>
      <c r="L72" s="35"/>
      <c r="M72" s="99"/>
      <c r="N72" s="99"/>
      <c r="O72" s="35"/>
      <c r="P72" s="36"/>
      <c r="Q72" s="36"/>
      <c r="R72" s="132"/>
      <c r="S72" s="133"/>
      <c r="T72" s="123"/>
      <c r="U72" s="154"/>
      <c r="V72" s="159"/>
      <c r="W72" s="184"/>
      <c r="X72" s="144"/>
      <c r="Y72" s="154"/>
      <c r="Z72" s="159"/>
      <c r="AA72" s="176"/>
      <c r="AB72" s="205"/>
      <c r="AC72" s="154"/>
      <c r="AD72" s="159"/>
      <c r="AE72" s="177"/>
      <c r="AF72" s="205"/>
      <c r="AG72" s="154"/>
      <c r="AH72" s="196"/>
      <c r="AI72" s="177"/>
      <c r="AJ72" s="205"/>
      <c r="AK72" s="126"/>
      <c r="AL72" s="205"/>
      <c r="AM72" s="126"/>
      <c r="AN72" s="204"/>
      <c r="AO72" s="144"/>
      <c r="AP72" s="124"/>
      <c r="AQ72" s="205"/>
      <c r="AR72" s="204"/>
      <c r="AS72" s="205"/>
      <c r="AT72" s="176"/>
      <c r="AU72" s="577"/>
      <c r="AV72" s="578"/>
    </row>
    <row r="73" spans="1:48" ht="25.5" customHeight="1">
      <c r="A73" s="593"/>
      <c r="B73" s="32">
        <v>14</v>
      </c>
      <c r="C73" s="100"/>
      <c r="D73" s="95"/>
      <c r="E73" s="434" t="str">
        <f t="shared" ca="1" si="0"/>
        <v/>
      </c>
      <c r="F73" s="102"/>
      <c r="G73" s="103"/>
      <c r="H73" s="38"/>
      <c r="I73" s="34"/>
      <c r="J73" s="98"/>
      <c r="K73" s="98"/>
      <c r="L73" s="35"/>
      <c r="M73" s="98"/>
      <c r="N73" s="98"/>
      <c r="O73" s="35"/>
      <c r="P73" s="39"/>
      <c r="Q73" s="39"/>
      <c r="R73" s="134"/>
      <c r="S73" s="135"/>
      <c r="T73" s="125"/>
      <c r="U73" s="153"/>
      <c r="V73" s="158"/>
      <c r="W73" s="177"/>
      <c r="X73" s="145"/>
      <c r="Y73" s="153"/>
      <c r="Z73" s="158"/>
      <c r="AA73" s="177"/>
      <c r="AB73" s="215"/>
      <c r="AC73" s="153"/>
      <c r="AD73" s="158"/>
      <c r="AE73" s="177"/>
      <c r="AF73" s="215"/>
      <c r="AG73" s="153"/>
      <c r="AH73" s="195"/>
      <c r="AI73" s="177"/>
      <c r="AJ73" s="215"/>
      <c r="AK73" s="126"/>
      <c r="AL73" s="215"/>
      <c r="AM73" s="126"/>
      <c r="AN73" s="204"/>
      <c r="AO73" s="145"/>
      <c r="AP73" s="126"/>
      <c r="AQ73" s="215"/>
      <c r="AR73" s="204"/>
      <c r="AS73" s="215"/>
      <c r="AT73" s="177"/>
      <c r="AU73" s="577"/>
      <c r="AV73" s="578"/>
    </row>
    <row r="74" spans="1:48" ht="25.5" customHeight="1" thickBot="1">
      <c r="A74" s="594"/>
      <c r="B74" s="37">
        <v>15</v>
      </c>
      <c r="C74" s="112"/>
      <c r="D74" s="113"/>
      <c r="E74" s="437" t="str">
        <f t="shared" ca="1" si="0"/>
        <v/>
      </c>
      <c r="F74" s="114"/>
      <c r="G74" s="115"/>
      <c r="H74" s="42"/>
      <c r="I74" s="42"/>
      <c r="J74" s="116"/>
      <c r="K74" s="98"/>
      <c r="L74" s="35"/>
      <c r="M74" s="116"/>
      <c r="N74" s="116"/>
      <c r="O74" s="35"/>
      <c r="P74" s="44"/>
      <c r="Q74" s="44"/>
      <c r="R74" s="138"/>
      <c r="S74" s="139"/>
      <c r="T74" s="128"/>
      <c r="U74" s="155"/>
      <c r="V74" s="160"/>
      <c r="W74" s="186"/>
      <c r="X74" s="147"/>
      <c r="Y74" s="155"/>
      <c r="Z74" s="160"/>
      <c r="AA74" s="179"/>
      <c r="AB74" s="217"/>
      <c r="AC74" s="155"/>
      <c r="AD74" s="160"/>
      <c r="AE74" s="179"/>
      <c r="AF74" s="217"/>
      <c r="AG74" s="155"/>
      <c r="AH74" s="197"/>
      <c r="AI74" s="179"/>
      <c r="AJ74" s="217"/>
      <c r="AK74" s="129"/>
      <c r="AL74" s="217"/>
      <c r="AM74" s="129"/>
      <c r="AN74" s="208"/>
      <c r="AO74" s="147"/>
      <c r="AP74" s="129"/>
      <c r="AQ74" s="217"/>
      <c r="AR74" s="208"/>
      <c r="AS74" s="217"/>
      <c r="AT74" s="179"/>
      <c r="AU74" s="590"/>
      <c r="AV74" s="591"/>
    </row>
    <row r="75" spans="1:48" ht="25.5" customHeight="1" thickTop="1">
      <c r="A75" s="596" t="s">
        <v>88</v>
      </c>
      <c r="B75" s="45">
        <v>1</v>
      </c>
      <c r="C75" s="118"/>
      <c r="D75" s="143"/>
      <c r="E75" s="438" t="str">
        <f t="shared" ca="1" si="0"/>
        <v/>
      </c>
      <c r="F75" s="119"/>
      <c r="G75" s="120"/>
      <c r="H75" s="46"/>
      <c r="I75" s="47"/>
      <c r="J75" s="121"/>
      <c r="K75" s="110"/>
      <c r="L75" s="48"/>
      <c r="M75" s="121"/>
      <c r="N75" s="121"/>
      <c r="O75" s="48"/>
      <c r="P75" s="49"/>
      <c r="Q75" s="49"/>
      <c r="R75" s="140"/>
      <c r="S75" s="141"/>
      <c r="T75" s="130"/>
      <c r="U75" s="156"/>
      <c r="V75" s="161"/>
      <c r="W75" s="180"/>
      <c r="X75" s="148"/>
      <c r="Y75" s="156"/>
      <c r="Z75" s="161"/>
      <c r="AA75" s="180"/>
      <c r="AB75" s="218"/>
      <c r="AC75" s="156"/>
      <c r="AD75" s="161"/>
      <c r="AE75" s="180"/>
      <c r="AF75" s="218"/>
      <c r="AG75" s="156"/>
      <c r="AH75" s="198"/>
      <c r="AI75" s="180"/>
      <c r="AJ75" s="218"/>
      <c r="AK75" s="131"/>
      <c r="AL75" s="218"/>
      <c r="AM75" s="131"/>
      <c r="AN75" s="209"/>
      <c r="AO75" s="148"/>
      <c r="AP75" s="131"/>
      <c r="AQ75" s="218"/>
      <c r="AR75" s="209"/>
      <c r="AS75" s="218"/>
      <c r="AT75" s="180"/>
      <c r="AU75" s="595"/>
      <c r="AV75" s="558"/>
    </row>
    <row r="76" spans="1:48" ht="25.5" customHeight="1">
      <c r="A76" s="597"/>
      <c r="B76" s="32">
        <v>2</v>
      </c>
      <c r="C76" s="94"/>
      <c r="D76" s="95"/>
      <c r="E76" s="434" t="str">
        <f t="shared" ca="1" si="0"/>
        <v/>
      </c>
      <c r="F76" s="96"/>
      <c r="G76" s="97"/>
      <c r="H76" s="34"/>
      <c r="I76" s="34"/>
      <c r="J76" s="98"/>
      <c r="K76" s="98"/>
      <c r="L76" s="35"/>
      <c r="M76" s="99"/>
      <c r="N76" s="99"/>
      <c r="O76" s="35"/>
      <c r="P76" s="36"/>
      <c r="Q76" s="36"/>
      <c r="R76" s="132"/>
      <c r="S76" s="133"/>
      <c r="T76" s="123"/>
      <c r="U76" s="154"/>
      <c r="V76" s="159"/>
      <c r="W76" s="184"/>
      <c r="X76" s="144"/>
      <c r="Y76" s="154"/>
      <c r="Z76" s="159"/>
      <c r="AA76" s="176"/>
      <c r="AB76" s="205"/>
      <c r="AC76" s="154"/>
      <c r="AD76" s="159"/>
      <c r="AE76" s="177"/>
      <c r="AF76" s="205"/>
      <c r="AG76" s="154"/>
      <c r="AH76" s="196"/>
      <c r="AI76" s="177"/>
      <c r="AJ76" s="205"/>
      <c r="AK76" s="126"/>
      <c r="AL76" s="205"/>
      <c r="AM76" s="126"/>
      <c r="AN76" s="204"/>
      <c r="AO76" s="144"/>
      <c r="AP76" s="124"/>
      <c r="AQ76" s="205"/>
      <c r="AR76" s="204"/>
      <c r="AS76" s="205"/>
      <c r="AT76" s="176"/>
      <c r="AU76" s="577"/>
      <c r="AV76" s="578"/>
    </row>
    <row r="77" spans="1:48" ht="25.5" customHeight="1">
      <c r="A77" s="597"/>
      <c r="B77" s="32">
        <v>3</v>
      </c>
      <c r="C77" s="100"/>
      <c r="D77" s="95"/>
      <c r="E77" s="434" t="str">
        <f t="shared" ca="1" si="0"/>
        <v/>
      </c>
      <c r="F77" s="102"/>
      <c r="G77" s="103"/>
      <c r="H77" s="38"/>
      <c r="I77" s="34"/>
      <c r="J77" s="98"/>
      <c r="K77" s="98"/>
      <c r="L77" s="35"/>
      <c r="M77" s="98"/>
      <c r="N77" s="98"/>
      <c r="O77" s="35"/>
      <c r="P77" s="39"/>
      <c r="Q77" s="39"/>
      <c r="R77" s="134"/>
      <c r="S77" s="135"/>
      <c r="T77" s="125"/>
      <c r="U77" s="153"/>
      <c r="V77" s="158"/>
      <c r="W77" s="177"/>
      <c r="X77" s="145"/>
      <c r="Y77" s="153"/>
      <c r="Z77" s="158"/>
      <c r="AA77" s="177"/>
      <c r="AB77" s="215"/>
      <c r="AC77" s="153"/>
      <c r="AD77" s="158"/>
      <c r="AE77" s="177"/>
      <c r="AF77" s="215"/>
      <c r="AG77" s="153"/>
      <c r="AH77" s="195"/>
      <c r="AI77" s="177"/>
      <c r="AJ77" s="215"/>
      <c r="AK77" s="126"/>
      <c r="AL77" s="215"/>
      <c r="AM77" s="126"/>
      <c r="AN77" s="204"/>
      <c r="AO77" s="145"/>
      <c r="AP77" s="126"/>
      <c r="AQ77" s="215"/>
      <c r="AR77" s="204"/>
      <c r="AS77" s="215"/>
      <c r="AT77" s="177"/>
      <c r="AU77" s="577"/>
      <c r="AV77" s="578"/>
    </row>
    <row r="78" spans="1:48" ht="25.5" customHeight="1">
      <c r="A78" s="598"/>
      <c r="B78" s="50">
        <v>4</v>
      </c>
      <c r="C78" s="94"/>
      <c r="D78" s="95"/>
      <c r="E78" s="434" t="str">
        <f t="shared" ca="1" si="0"/>
        <v/>
      </c>
      <c r="F78" s="96"/>
      <c r="G78" s="97"/>
      <c r="H78" s="34"/>
      <c r="I78" s="34"/>
      <c r="J78" s="99"/>
      <c r="K78" s="99"/>
      <c r="L78" s="122"/>
      <c r="M78" s="99"/>
      <c r="N78" s="99"/>
      <c r="O78" s="122"/>
      <c r="P78" s="33"/>
      <c r="Q78" s="33"/>
      <c r="R78" s="132"/>
      <c r="S78" s="133"/>
      <c r="T78" s="123"/>
      <c r="U78" s="154"/>
      <c r="V78" s="159"/>
      <c r="W78" s="184"/>
      <c r="X78" s="144"/>
      <c r="Y78" s="154"/>
      <c r="Z78" s="159"/>
      <c r="AA78" s="176"/>
      <c r="AB78" s="205"/>
      <c r="AC78" s="154"/>
      <c r="AD78" s="159"/>
      <c r="AE78" s="176"/>
      <c r="AF78" s="205"/>
      <c r="AG78" s="154"/>
      <c r="AH78" s="196"/>
      <c r="AI78" s="176"/>
      <c r="AJ78" s="205"/>
      <c r="AK78" s="124"/>
      <c r="AL78" s="205"/>
      <c r="AM78" s="124"/>
      <c r="AN78" s="210"/>
      <c r="AO78" s="144"/>
      <c r="AP78" s="124"/>
      <c r="AQ78" s="205"/>
      <c r="AR78" s="210"/>
      <c r="AS78" s="205"/>
      <c r="AT78" s="176"/>
      <c r="AU78" s="577"/>
      <c r="AV78" s="578"/>
    </row>
  </sheetData>
  <sheetProtection algorithmName="SHA-512" hashValue="sBPAYRTrl+0k6yrZ41IiUce0dvS8Uclt1a6tV9Cj07ckS88nI1Dylx21K2qPnILITIWxSM7iToj30RpNMhHNsw==" saltValue="57gt2TBFyH8p3Q+jpemtnA==" spinCount="100000" sheet="1" objects="1" scenarios="1"/>
  <mergeCells count="104">
    <mergeCell ref="A2:C2"/>
    <mergeCell ref="A3:C3"/>
    <mergeCell ref="A75:A78"/>
    <mergeCell ref="A5:A6"/>
    <mergeCell ref="B5:B6"/>
    <mergeCell ref="C5:G5"/>
    <mergeCell ref="A4:C4"/>
    <mergeCell ref="A60:A74"/>
    <mergeCell ref="A7:A51"/>
    <mergeCell ref="A52:A54"/>
    <mergeCell ref="A55:A58"/>
    <mergeCell ref="H5:L5"/>
    <mergeCell ref="M5:N5"/>
    <mergeCell ref="O5:Q5"/>
    <mergeCell ref="R5:S5"/>
    <mergeCell ref="T5:AT5"/>
    <mergeCell ref="L1:M4"/>
    <mergeCell ref="P1:Q1"/>
    <mergeCell ref="R1:S1"/>
    <mergeCell ref="T1:W1"/>
    <mergeCell ref="P2:Q2"/>
    <mergeCell ref="R2:S2"/>
    <mergeCell ref="T2:W2"/>
    <mergeCell ref="P3:Q3"/>
    <mergeCell ref="R3:S3"/>
    <mergeCell ref="T3:W3"/>
    <mergeCell ref="P4:Q4"/>
    <mergeCell ref="R4:S4"/>
    <mergeCell ref="T4:W4"/>
    <mergeCell ref="AU10:AV10"/>
    <mergeCell ref="AU11:AV11"/>
    <mergeCell ref="AU12:AV12"/>
    <mergeCell ref="AU13:AV13"/>
    <mergeCell ref="AU14:AV14"/>
    <mergeCell ref="AU5:AV5"/>
    <mergeCell ref="AU6:AV6"/>
    <mergeCell ref="AU7:AV7"/>
    <mergeCell ref="AU8:AV8"/>
    <mergeCell ref="AU9:AV9"/>
    <mergeCell ref="AU20:AV20"/>
    <mergeCell ref="AU21:AV21"/>
    <mergeCell ref="AU22:AV22"/>
    <mergeCell ref="AU23:AV23"/>
    <mergeCell ref="AU24:AV24"/>
    <mergeCell ref="AU15:AV15"/>
    <mergeCell ref="AU16:AV16"/>
    <mergeCell ref="AU17:AV17"/>
    <mergeCell ref="AU18:AV18"/>
    <mergeCell ref="AU19:AV19"/>
    <mergeCell ref="AU30:AV30"/>
    <mergeCell ref="AU31:AV31"/>
    <mergeCell ref="AU32:AV32"/>
    <mergeCell ref="AU33:AV33"/>
    <mergeCell ref="AU34:AV34"/>
    <mergeCell ref="AU25:AV25"/>
    <mergeCell ref="AU26:AV26"/>
    <mergeCell ref="AU27:AV27"/>
    <mergeCell ref="AU28:AV28"/>
    <mergeCell ref="AU29:AV29"/>
    <mergeCell ref="AU47:AV47"/>
    <mergeCell ref="AU48:AV48"/>
    <mergeCell ref="AU49:AV49"/>
    <mergeCell ref="AU50:AV50"/>
    <mergeCell ref="AU51:AV51"/>
    <mergeCell ref="AU52:AV52"/>
    <mergeCell ref="AU35:AV35"/>
    <mergeCell ref="AU36:AV36"/>
    <mergeCell ref="AU37:AV37"/>
    <mergeCell ref="AU38:AV38"/>
    <mergeCell ref="AU39:AV39"/>
    <mergeCell ref="AU78:AV78"/>
    <mergeCell ref="AU69:AV69"/>
    <mergeCell ref="AU70:AV70"/>
    <mergeCell ref="AU71:AV71"/>
    <mergeCell ref="AU72:AV72"/>
    <mergeCell ref="AU73:AV73"/>
    <mergeCell ref="AU54:AV54"/>
    <mergeCell ref="AU55:AV55"/>
    <mergeCell ref="AU56:AV56"/>
    <mergeCell ref="AU57:AV57"/>
    <mergeCell ref="AU53:AV53"/>
    <mergeCell ref="AU58:AV58"/>
    <mergeCell ref="X4:AB4"/>
    <mergeCell ref="AU74:AV74"/>
    <mergeCell ref="AU75:AV75"/>
    <mergeCell ref="AU76:AV76"/>
    <mergeCell ref="AU77:AV77"/>
    <mergeCell ref="AU64:AV64"/>
    <mergeCell ref="AU65:AV65"/>
    <mergeCell ref="AU66:AV66"/>
    <mergeCell ref="AU67:AV67"/>
    <mergeCell ref="AU68:AV68"/>
    <mergeCell ref="AU59:AV59"/>
    <mergeCell ref="AU60:AV60"/>
    <mergeCell ref="AU61:AV61"/>
    <mergeCell ref="AU62:AV62"/>
    <mergeCell ref="AU63:AV63"/>
    <mergeCell ref="AU45:AV45"/>
    <mergeCell ref="AU40:AV40"/>
    <mergeCell ref="AU41:AV41"/>
    <mergeCell ref="AU42:AV42"/>
    <mergeCell ref="AU43:AV43"/>
    <mergeCell ref="AU44:AV44"/>
    <mergeCell ref="AU46:AV46"/>
  </mergeCells>
  <phoneticPr fontId="2"/>
  <conditionalFormatting sqref="C7:C78">
    <cfRule type="expression" dxfId="39" priority="173">
      <formula>XES7=3</formula>
    </cfRule>
    <cfRule type="expression" dxfId="38" priority="174">
      <formula>H7=3</formula>
    </cfRule>
    <cfRule type="expression" dxfId="37" priority="175">
      <formula>H7=4</formula>
    </cfRule>
    <cfRule type="expression" dxfId="36" priority="176">
      <formula>H7=5</formula>
    </cfRule>
  </conditionalFormatting>
  <conditionalFormatting sqref="D7:D78">
    <cfRule type="expression" dxfId="35" priority="11">
      <formula>MONTH(D7)=MONTH(TODAY())</formula>
    </cfRule>
    <cfRule type="timePeriod" dxfId="34" priority="18" timePeriod="thisMonth">
      <formula>AND(MONTH(D7)=MONTH(TODAY()),YEAR(D7)=YEAR(TODAY()))</formula>
    </cfRule>
  </conditionalFormatting>
  <conditionalFormatting sqref="E7">
    <cfRule type="containsErrors" priority="12">
      <formula>ISERROR(E7)</formula>
    </cfRule>
  </conditionalFormatting>
  <conditionalFormatting sqref="E7:E78">
    <cfRule type="cellIs" dxfId="33" priority="13" operator="lessThanOrEqual">
      <formula>64</formula>
    </cfRule>
  </conditionalFormatting>
  <conditionalFormatting sqref="H7:H78">
    <cfRule type="cellIs" dxfId="32" priority="22" operator="greaterThan">
      <formula>2</formula>
    </cfRule>
  </conditionalFormatting>
  <conditionalFormatting sqref="I7:I78">
    <cfRule type="cellIs" dxfId="31" priority="15" operator="greaterThanOrEqual">
      <formula>2</formula>
    </cfRule>
  </conditionalFormatting>
  <conditionalFormatting sqref="L7:L78 O7:O78">
    <cfRule type="timePeriod" dxfId="30" priority="14" timePeriod="lastMonth">
      <formula>AND(MONTH(L7)=MONTH(EDATE(TODAY(),0-1)),YEAR(L7)=YEAR(EDATE(TODAY(),0-1)))</formula>
    </cfRule>
    <cfRule type="timePeriod" dxfId="29" priority="16" timePeriod="nextMonth">
      <formula>AND(MONTH(L7)=MONTH(EDATE(TODAY(),0+1)),YEAR(L7)=YEAR(EDATE(TODAY(),0+1)))</formula>
    </cfRule>
    <cfRule type="timePeriod" dxfId="28" priority="17" timePeriod="thisMonth">
      <formula>AND(MONTH(L7)=MONTH(TODAY()),YEAR(L7)=YEAR(TODAY()))</formula>
    </cfRule>
  </conditionalFormatting>
  <conditionalFormatting sqref="U7:U59">
    <cfRule type="cellIs" dxfId="27" priority="7" operator="equal">
      <formula>0</formula>
    </cfRule>
    <cfRule type="top10" dxfId="26" priority="8" rank="1"/>
  </conditionalFormatting>
  <conditionalFormatting sqref="Y7:Y59">
    <cfRule type="cellIs" dxfId="25" priority="5" operator="equal">
      <formula>0</formula>
    </cfRule>
    <cfRule type="top10" dxfId="24" priority="6" rank="1"/>
  </conditionalFormatting>
  <conditionalFormatting sqref="AC7:AC59">
    <cfRule type="cellIs" dxfId="23" priority="3" operator="equal">
      <formula>0</formula>
    </cfRule>
    <cfRule type="top10" dxfId="22" priority="4" rank="1"/>
  </conditionalFormatting>
  <conditionalFormatting sqref="AG7:AG59">
    <cfRule type="cellIs" dxfId="21" priority="1" operator="equal">
      <formula>0</formula>
    </cfRule>
    <cfRule type="top10" dxfId="20" priority="2" rank="1"/>
  </conditionalFormatting>
  <hyperlinks>
    <hyperlink ref="A4:C4" r:id="rId1" display="※解説記事はこちら" xr:uid="{FC3C696C-EB00-4BE2-9ABA-5C06B9501B6D}"/>
  </hyperlinks>
  <pageMargins left="0.28000000000000003" right="0.2" top="0.27" bottom="0.17" header="0.17" footer="0.14000000000000001"/>
  <pageSetup paperSize="9" scale="22" orientation="landscape" horizontalDpi="4294967294" r:id="rId2"/>
  <headerFooter alignWithMargins="0"/>
  <rowBreaks count="2" manualBreakCount="2">
    <brk id="22" max="16383" man="1"/>
    <brk id="25" max="16383" man="1"/>
  </rowBreaks>
  <colBreaks count="1" manualBreakCount="1">
    <brk id="18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8C9E6AD-4F18-4077-AD18-B3005389A677}">
          <x14:formula1>
            <xm:f>ドロップダウンリスト一覧!$B$3:$B$6</xm:f>
          </x14:formula1>
          <xm:sqref>I7:I78</xm:sqref>
        </x14:dataValidation>
        <x14:dataValidation type="list" allowBlank="1" showInputMessage="1" showErrorMessage="1" xr:uid="{2E4D7500-A197-4E2C-8AE5-554ECD969E68}">
          <x14:formula1>
            <xm:f>ドロップダウンリスト一覧!$C$3</xm:f>
          </x14:formula1>
          <xm:sqref>S7:S78 P7:Q78</xm:sqref>
        </x14:dataValidation>
        <x14:dataValidation type="list" allowBlank="1" showInputMessage="1" showErrorMessage="1" xr:uid="{D6AD46D0-C883-4AE8-80DF-BF2221C8A635}">
          <x14:formula1>
            <xm:f>ドロップダウンリスト一覧!$C$3:$C$5</xm:f>
          </x14:formula1>
          <xm:sqref>AR7:AR78 AN7:AN78</xm:sqref>
        </x14:dataValidation>
        <x14:dataValidation type="list" allowBlank="1" showInputMessage="1" xr:uid="{E848CF16-B482-4900-9D7F-4B16A5EB13A2}">
          <x14:formula1>
            <xm:f>ドロップダウンリスト一覧!$A$4:$A$8</xm:f>
          </x14:formula1>
          <xm:sqref>H7:H59</xm:sqref>
        </x14:dataValidation>
        <x14:dataValidation type="list" allowBlank="1" showInputMessage="1" showErrorMessage="1" xr:uid="{99E778C1-B89C-41F1-BC86-7FD5D5D9F2DD}">
          <x14:formula1>
            <xm:f>ドロップダウンリスト一覧!$E$3:$E$4</xm:f>
          </x14:formula1>
          <xm:sqref>M60:N78</xm:sqref>
        </x14:dataValidation>
        <x14:dataValidation type="list" allowBlank="1" showInputMessage="1" xr:uid="{4B49C74C-F112-41FD-9EF3-7FF8F2A438D9}">
          <x14:formula1>
            <xm:f>ドロップダウンリスト一覧!$A$3:$A$5</xm:f>
          </x14:formula1>
          <xm:sqref>H60:H78</xm:sqref>
        </x14:dataValidation>
        <x14:dataValidation type="list" allowBlank="1" showInputMessage="1" showErrorMessage="1" xr:uid="{544AA33A-CA12-45C9-9130-71FA6BC783F7}">
          <x14:formula1>
            <xm:f>ドロップダウンリスト一覧!$D$3:$D$13</xm:f>
          </x14:formula1>
          <xm:sqref>M7:N59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C377-A54A-44DC-BEA3-9B99B5E74FC1}">
  <sheetPr codeName="Sheet25">
    <tabColor rgb="FF92D050"/>
  </sheetPr>
  <dimension ref="B1:P43"/>
  <sheetViews>
    <sheetView showGridLines="0" zoomScale="87" zoomScaleNormal="87" workbookViewId="0"/>
  </sheetViews>
  <sheetFormatPr defaultRowHeight="13.2"/>
  <cols>
    <col min="1" max="1" width="1.69921875" style="1" customWidth="1"/>
    <col min="2" max="2" width="8.69921875" style="1" customWidth="1"/>
    <col min="3" max="3" width="19.19921875" style="1" customWidth="1"/>
    <col min="4" max="4" width="59" style="1" customWidth="1"/>
    <col min="5" max="5" width="19.19921875" style="1" customWidth="1"/>
    <col min="6" max="6" width="8.69921875" style="1" customWidth="1"/>
    <col min="7" max="7" width="2.69921875" style="1" customWidth="1"/>
    <col min="8" max="8" width="8.796875" style="1"/>
    <col min="9" max="9" width="21.8984375" style="1" bestFit="1" customWidth="1"/>
    <col min="10" max="10" width="18.5" style="1" bestFit="1" customWidth="1"/>
    <col min="11" max="16" width="12.69921875" style="1" customWidth="1"/>
    <col min="17" max="16384" width="8.796875" style="1"/>
  </cols>
  <sheetData>
    <row r="1" spans="2:16" ht="4.2" customHeight="1" thickBot="1"/>
    <row r="2" spans="2:16" ht="25.8" customHeight="1" thickTop="1" thickBot="1">
      <c r="B2" s="650" t="s">
        <v>334</v>
      </c>
      <c r="C2" s="651"/>
      <c r="D2" s="651"/>
      <c r="E2" s="651"/>
      <c r="F2" s="652"/>
    </row>
    <row r="3" spans="2:16" ht="6" customHeight="1" thickTop="1">
      <c r="B3" s="3"/>
      <c r="C3" s="3"/>
      <c r="D3" s="3"/>
      <c r="E3" s="3"/>
      <c r="F3" s="3"/>
    </row>
    <row r="4" spans="2:16" ht="22.05" customHeight="1">
      <c r="B4" s="630" t="s">
        <v>270</v>
      </c>
      <c r="C4" s="631"/>
      <c r="D4" s="63" t="s">
        <v>90</v>
      </c>
      <c r="E4" s="630" t="s">
        <v>22</v>
      </c>
      <c r="F4" s="631"/>
      <c r="H4" s="526"/>
      <c r="I4" s="527"/>
      <c r="J4" s="527"/>
    </row>
    <row r="5" spans="2:16" ht="22.05" customHeight="1">
      <c r="B5" s="278">
        <f>COUNTIF('令和◯年3月 管理表 '!$H$7:$H$51,"1")</f>
        <v>0</v>
      </c>
      <c r="C5" s="277">
        <f>金額設定!B5*B5</f>
        <v>0</v>
      </c>
      <c r="D5" s="495" t="s">
        <v>91</v>
      </c>
      <c r="E5" s="492">
        <f>金額設定!B5*F5</f>
        <v>0</v>
      </c>
      <c r="F5" s="278">
        <f>COUNTIF('令和◯年3月 管理表 '!$H$55:$H$58,1)</f>
        <v>0</v>
      </c>
      <c r="G5" s="150"/>
      <c r="H5" s="232"/>
      <c r="I5" s="528"/>
      <c r="J5" s="529"/>
    </row>
    <row r="6" spans="2:16" ht="22.05" customHeight="1">
      <c r="B6" s="68">
        <f>COUNTIF('令和◯年3月 管理表 '!$H$7:$H$51,"2")</f>
        <v>0</v>
      </c>
      <c r="C6" s="65">
        <f>金額設定!B5*B6</f>
        <v>0</v>
      </c>
      <c r="D6" s="66" t="s">
        <v>92</v>
      </c>
      <c r="E6" s="67">
        <f>金額設定!B5*F6</f>
        <v>0</v>
      </c>
      <c r="F6" s="68">
        <f>COUNTIF('令和◯年3月 管理表 '!$H$55:$H$58,2)</f>
        <v>0</v>
      </c>
      <c r="H6" s="232"/>
      <c r="I6" s="528"/>
      <c r="J6" s="529"/>
    </row>
    <row r="7" spans="2:16" ht="22.05" customHeight="1">
      <c r="B7" s="278">
        <f>COUNTIF('令和◯年3月 管理表 '!$H$7:$H$51,"3")</f>
        <v>0</v>
      </c>
      <c r="C7" s="277">
        <f>金額設定!B6*B7</f>
        <v>0</v>
      </c>
      <c r="D7" s="500" t="s">
        <v>93</v>
      </c>
      <c r="E7" s="492">
        <f>金額設定!B6*F7</f>
        <v>0</v>
      </c>
      <c r="F7" s="278">
        <f>COUNTIF('令和◯年3月 管理表 '!$H$55:$H$58,3)</f>
        <v>0</v>
      </c>
      <c r="H7" s="232"/>
      <c r="I7" s="528"/>
      <c r="J7" s="529"/>
      <c r="K7" s="279"/>
      <c r="L7" s="279"/>
      <c r="M7" s="279"/>
      <c r="N7" s="279"/>
      <c r="O7" s="279"/>
      <c r="P7" s="6"/>
    </row>
    <row r="8" spans="2:16" ht="22.05" customHeight="1">
      <c r="B8" s="68">
        <f>COUNTIF('令和◯年3月 管理表 '!$H$7:$H$51,"4")</f>
        <v>0</v>
      </c>
      <c r="C8" s="65">
        <f>金額設定!B6*B8</f>
        <v>0</v>
      </c>
      <c r="D8" s="69" t="s">
        <v>94</v>
      </c>
      <c r="E8" s="67">
        <f>金額設定!B6*F8</f>
        <v>0</v>
      </c>
      <c r="F8" s="68">
        <f>COUNTIF('令和◯年3月 管理表 '!$H$55:$H$58,4)</f>
        <v>0</v>
      </c>
      <c r="H8" s="232"/>
      <c r="I8" s="528"/>
      <c r="J8" s="529"/>
    </row>
    <row r="9" spans="2:16" ht="22.05" customHeight="1">
      <c r="B9" s="278">
        <f>COUNTIF('令和◯年3月 管理表 '!$H$7:$H$51,"5")</f>
        <v>0</v>
      </c>
      <c r="C9" s="277">
        <f>金額設定!B6*B9</f>
        <v>0</v>
      </c>
      <c r="D9" s="500" t="s">
        <v>95</v>
      </c>
      <c r="E9" s="492">
        <f>金額設定!B6*F9</f>
        <v>0</v>
      </c>
      <c r="F9" s="278">
        <f>COUNTIF('令和◯年3月 管理表 '!$H$55:$H$58,5)</f>
        <v>0</v>
      </c>
      <c r="H9" s="232"/>
      <c r="I9" s="528"/>
      <c r="J9" s="529"/>
    </row>
    <row r="10" spans="2:16" ht="22.05" customHeight="1">
      <c r="B10" s="68">
        <f>COUNTIF('令和◯年3月 管理表 '!$M$7:$N$54,ドロップダウンリスト一覧!D3)</f>
        <v>0</v>
      </c>
      <c r="C10" s="284">
        <f>金額設定!B7*B10</f>
        <v>0</v>
      </c>
      <c r="D10" s="496" t="s">
        <v>0</v>
      </c>
      <c r="E10" s="313">
        <f>金額設定!B7*F10</f>
        <v>0</v>
      </c>
      <c r="F10" s="68">
        <f>COUNTIF('令和◯年3月 管理表 '!$M$55:$N$59,ドロップダウンリスト一覧!D3)</f>
        <v>0</v>
      </c>
      <c r="H10" s="232"/>
      <c r="I10" s="528"/>
      <c r="J10" s="529"/>
    </row>
    <row r="11" spans="2:16" ht="22.05" customHeight="1">
      <c r="B11" s="278">
        <f>COUNTIF('令和◯年3月 管理表 '!$M$7:$N$54,ドロップダウンリスト一覧!D4)</f>
        <v>0</v>
      </c>
      <c r="C11" s="277">
        <f>金額設定!B8*B11</f>
        <v>0</v>
      </c>
      <c r="D11" s="494" t="s">
        <v>288</v>
      </c>
      <c r="E11" s="492">
        <f>金額設定!B8*F11</f>
        <v>0</v>
      </c>
      <c r="F11" s="278">
        <f>COUNTIF('令和◯年3月 管理表 '!$M$55:$N$59,ドロップダウンリスト一覧!D4)</f>
        <v>0</v>
      </c>
      <c r="H11" s="232"/>
      <c r="I11" s="528"/>
      <c r="J11" s="529"/>
    </row>
    <row r="12" spans="2:16" ht="22.05" customHeight="1">
      <c r="B12" s="68">
        <f>COUNTIF('令和◯年3月 管理表 '!$M$7:$N$54,ドロップダウンリスト一覧!D5)</f>
        <v>0</v>
      </c>
      <c r="C12" s="284">
        <f>金額設定!B9*B12</f>
        <v>0</v>
      </c>
      <c r="D12" s="496" t="s">
        <v>289</v>
      </c>
      <c r="E12" s="313">
        <f>金額設定!B9*F12</f>
        <v>0</v>
      </c>
      <c r="F12" s="68">
        <f>COUNTIF('令和◯年3月 管理表 '!$M$55:$N$59,ドロップダウンリスト一覧!D5)</f>
        <v>0</v>
      </c>
      <c r="H12" s="232"/>
      <c r="I12" s="528"/>
      <c r="J12" s="529"/>
    </row>
    <row r="13" spans="2:16" ht="22.05" customHeight="1">
      <c r="B13" s="278">
        <f>COUNTIF('令和◯年3月 管理表 '!$M$7:$N$54,ドロップダウンリスト一覧!D6)</f>
        <v>0</v>
      </c>
      <c r="C13" s="277">
        <f>金額設定!B10*B13</f>
        <v>0</v>
      </c>
      <c r="D13" s="494" t="s">
        <v>9</v>
      </c>
      <c r="E13" s="492">
        <f>金額設定!B10*F13</f>
        <v>0</v>
      </c>
      <c r="F13" s="278">
        <f>COUNTIF('令和◯年3月 管理表 '!$M$55:$N$59,ドロップダウンリスト一覧!D6)</f>
        <v>0</v>
      </c>
      <c r="H13" s="232"/>
      <c r="I13" s="528"/>
      <c r="J13" s="529"/>
    </row>
    <row r="14" spans="2:16" ht="22.05" customHeight="1">
      <c r="B14" s="68">
        <f>COUNTIF('令和◯年3月 管理表 '!$M$7:$N$54,ドロップダウンリスト一覧!D7)</f>
        <v>0</v>
      </c>
      <c r="C14" s="284">
        <f>金額設定!B11*B14</f>
        <v>0</v>
      </c>
      <c r="D14" s="496" t="s">
        <v>290</v>
      </c>
      <c r="E14" s="313">
        <f>金額設定!B11*F14</f>
        <v>0</v>
      </c>
      <c r="F14" s="68">
        <f>COUNTIF('令和◯年3月 管理表 '!$M$55:$N$59,ドロップダウンリスト一覧!D7)</f>
        <v>0</v>
      </c>
      <c r="H14" s="232"/>
      <c r="I14" s="528"/>
      <c r="J14" s="529"/>
    </row>
    <row r="15" spans="2:16" ht="22.05" customHeight="1">
      <c r="B15" s="278">
        <f>COUNTIF('令和◯年3月 管理表 '!$M$7:$N$54,ドロップダウンリスト一覧!D8)</f>
        <v>0</v>
      </c>
      <c r="C15" s="277">
        <f>金額設定!B12*B15</f>
        <v>0</v>
      </c>
      <c r="D15" s="494" t="s">
        <v>291</v>
      </c>
      <c r="E15" s="492">
        <f>金額設定!B12*F15</f>
        <v>0</v>
      </c>
      <c r="F15" s="278">
        <f>COUNTIF('令和◯年3月 管理表 '!$M$55:$N$59,ドロップダウンリスト一覧!D8)</f>
        <v>0</v>
      </c>
      <c r="H15" s="232"/>
      <c r="I15" s="528"/>
      <c r="J15" s="529"/>
    </row>
    <row r="16" spans="2:16" ht="22.05" customHeight="1">
      <c r="B16" s="68">
        <f>COUNTIF('令和◯年3月 管理表 '!$M$7:$N$54,ドロップダウンリスト一覧!D9)</f>
        <v>0</v>
      </c>
      <c r="C16" s="284">
        <f>金額設定!B13*B16</f>
        <v>0</v>
      </c>
      <c r="D16" s="496" t="s">
        <v>292</v>
      </c>
      <c r="E16" s="313">
        <f>金額設定!B13*F16</f>
        <v>0</v>
      </c>
      <c r="F16" s="68">
        <f>COUNTIF('令和◯年3月 管理表 '!$M$55:$N$59,ドロップダウンリスト一覧!D9)</f>
        <v>0</v>
      </c>
      <c r="H16" s="232"/>
      <c r="I16" s="528"/>
      <c r="J16" s="529"/>
    </row>
    <row r="17" spans="2:10" ht="22.05" customHeight="1">
      <c r="B17" s="278">
        <f>COUNTIF('令和◯年3月 管理表 '!$M$7:$N$54,ドロップダウンリスト一覧!D10)</f>
        <v>0</v>
      </c>
      <c r="C17" s="277">
        <f>金額設定!B14*B17</f>
        <v>0</v>
      </c>
      <c r="D17" s="494" t="s">
        <v>293</v>
      </c>
      <c r="E17" s="492">
        <f>金額設定!B14*F17</f>
        <v>0</v>
      </c>
      <c r="F17" s="278">
        <f>COUNTIF('令和◯年3月 管理表 '!$M$55:$N$59,ドロップダウンリスト一覧!D10)</f>
        <v>0</v>
      </c>
      <c r="H17" s="232"/>
      <c r="I17" s="530"/>
      <c r="J17" s="529"/>
    </row>
    <row r="18" spans="2:10" ht="22.05" customHeight="1">
      <c r="B18" s="68">
        <f>COUNTIF('令和◯年3月 管理表 '!$M$7:$N$54,ドロップダウンリスト一覧!D11)</f>
        <v>0</v>
      </c>
      <c r="C18" s="284">
        <f>金額設定!B15*B18</f>
        <v>0</v>
      </c>
      <c r="D18" s="496" t="s">
        <v>294</v>
      </c>
      <c r="E18" s="313">
        <f>金額設定!B15*F18</f>
        <v>0</v>
      </c>
      <c r="F18" s="68">
        <f>COUNTIF('令和◯年3月 管理表 '!$M$55:$N$59,ドロップダウンリスト一覧!D11)</f>
        <v>0</v>
      </c>
      <c r="J18" s="11"/>
    </row>
    <row r="19" spans="2:10" ht="22.05" customHeight="1">
      <c r="B19" s="278">
        <f>COUNTIF('令和◯年3月 管理表 '!$M$7:$N$54,ドロップダウンリスト一覧!D12)</f>
        <v>0</v>
      </c>
      <c r="C19" s="277">
        <f>金額設定!B16*B19</f>
        <v>0</v>
      </c>
      <c r="D19" s="494" t="s">
        <v>96</v>
      </c>
      <c r="E19" s="492">
        <f>金額設定!B16*F19</f>
        <v>0</v>
      </c>
      <c r="F19" s="278">
        <f>COUNTIF('令和◯年3月 管理表 '!$M$55:$N$59,ドロップダウンリスト一覧!D12)</f>
        <v>0</v>
      </c>
    </row>
    <row r="20" spans="2:10" ht="22.05" customHeight="1">
      <c r="B20" s="68">
        <f>COUNTIF('令和◯年3月 管理表 '!$M$7:$N$54,ドロップダウンリスト一覧!D13)</f>
        <v>0</v>
      </c>
      <c r="C20" s="284">
        <f>金額設定!B17*B20</f>
        <v>0</v>
      </c>
      <c r="D20" s="497" t="s">
        <v>252</v>
      </c>
      <c r="E20" s="313">
        <f>金額設定!B17*F20</f>
        <v>0</v>
      </c>
      <c r="F20" s="68">
        <f>COUNTIF('令和◯年3月 管理表 '!$M$55:$N$59,ドロップダウンリスト一覧!D13)</f>
        <v>0</v>
      </c>
    </row>
    <row r="21" spans="2:10" ht="22.05" customHeight="1">
      <c r="B21" s="328">
        <f>COUNTIF('令和◯年3月 管理表 '!$H$52:$H$54, "1") + COUNTIF('令和◯年3月 管理表 '!$H$52:$H$54, "2")</f>
        <v>0</v>
      </c>
      <c r="C21" s="504">
        <f>金額設定!B18*B21</f>
        <v>0</v>
      </c>
      <c r="D21" s="327" t="s">
        <v>300</v>
      </c>
      <c r="E21" s="506">
        <f>金額設定!B18*F21</f>
        <v>0</v>
      </c>
      <c r="F21" s="328">
        <f>COUNTIF('令和◯年3月 管理表 '!$H$59, "1") + COUNTIF('令和◯年3月 管理表 '!$H$59, "2")</f>
        <v>0</v>
      </c>
    </row>
    <row r="22" spans="2:10" ht="22.05" customHeight="1">
      <c r="B22" s="523">
        <f>COUNTIF('令和◯年3月 管理表 '!$H$52:$H$54, "3") + COUNTIF('令和◯年3月 管理表 '!$H$52:$H$54, "4") + COUNTIF('令和◯年3月 管理表 '!$H$52:$H$54, "5")</f>
        <v>0</v>
      </c>
      <c r="C22" s="505">
        <f>金額設定!B19*B22</f>
        <v>0</v>
      </c>
      <c r="D22" s="330" t="s">
        <v>299</v>
      </c>
      <c r="E22" s="507">
        <f>金額設定!B19*F22</f>
        <v>0</v>
      </c>
      <c r="F22" s="523">
        <f>COUNTIF('令和◯年3月 管理表 '!$H$59, "3") + COUNTIF('令和◯年3月 管理表 '!$H$59, "4") + COUNTIF('令和◯年3月 管理表 '!$H$59, "5")</f>
        <v>0</v>
      </c>
    </row>
    <row r="23" spans="2:10" ht="22.05" customHeight="1">
      <c r="B23" s="328">
        <v>0</v>
      </c>
      <c r="C23" s="504">
        <f>金額設定!B20*B23</f>
        <v>0</v>
      </c>
      <c r="D23" s="327" t="s">
        <v>269</v>
      </c>
      <c r="E23" s="506">
        <f>金額設定!B20*F23</f>
        <v>0</v>
      </c>
      <c r="F23" s="328">
        <v>0</v>
      </c>
    </row>
    <row r="24" spans="2:10" ht="22.05" customHeight="1">
      <c r="B24" s="68">
        <f>SUM(B5:B9)</f>
        <v>0</v>
      </c>
      <c r="C24" s="284">
        <f>金額設定!B21*B24</f>
        <v>0</v>
      </c>
      <c r="D24" s="498" t="str">
        <f>金額設定!A21</f>
        <v>特定事業所加算Ⅰ</v>
      </c>
      <c r="E24" s="313">
        <f>金額設定!B21*F24</f>
        <v>0</v>
      </c>
      <c r="F24" s="68">
        <f>SUM(F5:F9)</f>
        <v>0</v>
      </c>
    </row>
    <row r="25" spans="2:10" ht="22.05" customHeight="1" thickBot="1">
      <c r="B25" s="509">
        <f>SUM(B5:B9,B21:B22)</f>
        <v>0</v>
      </c>
      <c r="C25" s="510">
        <f>SUM(C5:C24)</f>
        <v>0</v>
      </c>
      <c r="D25" s="329" t="s">
        <v>97</v>
      </c>
      <c r="E25" s="511">
        <f>SUM(E5:E24)</f>
        <v>0</v>
      </c>
      <c r="F25" s="509">
        <f>SUM(F5:F9,F21:F22)</f>
        <v>0</v>
      </c>
    </row>
    <row r="26" spans="2:10" ht="22.05" customHeight="1">
      <c r="B26" s="71">
        <f>COUNTIF('令和◯年3月 管理表 '!$H$60:$H$74,"事業対象者")</f>
        <v>0</v>
      </c>
      <c r="C26" s="325">
        <f>4494*B26</f>
        <v>0</v>
      </c>
      <c r="D26" s="72" t="s">
        <v>98</v>
      </c>
      <c r="E26" s="73">
        <f>金額設定!D5*F26</f>
        <v>0</v>
      </c>
      <c r="F26" s="71">
        <f>COUNTIF('令和◯年3月 管理表 '!$H$75:$H$78,ドロップダウンリスト一覧!A3)</f>
        <v>0</v>
      </c>
    </row>
    <row r="27" spans="2:10" ht="22.05" customHeight="1">
      <c r="B27" s="64">
        <f>COUNTIF('令和◯年3月 管理表 '!$H$60:$H$74,"１")</f>
        <v>0</v>
      </c>
      <c r="C27" s="284">
        <f>金額設定!D5*B27</f>
        <v>0</v>
      </c>
      <c r="D27" s="66" t="s">
        <v>99</v>
      </c>
      <c r="E27" s="67">
        <f>金額設定!D5*F27</f>
        <v>0</v>
      </c>
      <c r="F27" s="68">
        <f>COUNTIF('令和◯年3月 管理表 '!$H$75:$H$78,ドロップダウンリスト一覧!A4)</f>
        <v>0</v>
      </c>
    </row>
    <row r="28" spans="2:10" ht="22.05" customHeight="1">
      <c r="B28" s="74">
        <f>COUNTIF('令和◯年3月 管理表 '!$H$60:$H$74,"2")</f>
        <v>0</v>
      </c>
      <c r="C28" s="282">
        <f>金額設定!D5*B28</f>
        <v>0</v>
      </c>
      <c r="D28" s="75" t="s">
        <v>100</v>
      </c>
      <c r="E28" s="76">
        <f>金額設定!D5*F28</f>
        <v>0</v>
      </c>
      <c r="F28" s="74">
        <f>COUNTIF('令和◯年3月 管理表 '!$H$75:$H$78,ドロップダウンリスト一覧!A5)</f>
        <v>0</v>
      </c>
    </row>
    <row r="29" spans="2:10" ht="22.05" customHeight="1">
      <c r="B29" s="64">
        <f>COUNTIF('令和◯年3月 管理表 '!$M$60:$N$74,ドロップダウンリスト一覧!E3)</f>
        <v>0</v>
      </c>
      <c r="C29" s="326">
        <f>金額設定!D6*B29</f>
        <v>0</v>
      </c>
      <c r="D29" s="70" t="s">
        <v>0</v>
      </c>
      <c r="E29" s="313">
        <f>金額設定!D6*F29</f>
        <v>0</v>
      </c>
      <c r="F29" s="64">
        <f>COUNTIF('令和◯年3月 管理表 '!$M$75:$N$78,ドロップダウンリスト一覧!E3)</f>
        <v>0</v>
      </c>
    </row>
    <row r="30" spans="2:10" ht="22.05" customHeight="1">
      <c r="B30" s="74">
        <f>COUNTIF('令和◯年3月 管理表 '!$M$60:$N$74,ドロップダウンリスト一覧!E4)</f>
        <v>0</v>
      </c>
      <c r="C30" s="282">
        <f>金額設定!D7*B30</f>
        <v>0</v>
      </c>
      <c r="D30" s="77" t="s">
        <v>101</v>
      </c>
      <c r="E30" s="76">
        <f>金額設定!D7*F30</f>
        <v>0</v>
      </c>
      <c r="F30" s="74">
        <f>COUNTIF('令和◯年3月 管理表 '!$M$75:$N$78,ドロップダウンリスト一覧!E4)</f>
        <v>0</v>
      </c>
    </row>
    <row r="31" spans="2:10" ht="22.05" customHeight="1" thickBot="1">
      <c r="B31" s="513">
        <f>SUM(B26:B28)</f>
        <v>0</v>
      </c>
      <c r="C31" s="514">
        <f>SUM(C26:C30)</f>
        <v>0</v>
      </c>
      <c r="D31" s="312" t="s">
        <v>102</v>
      </c>
      <c r="E31" s="517">
        <f>SUM(E26:E30)</f>
        <v>0</v>
      </c>
      <c r="F31" s="513">
        <f>SUM(F26:F28)</f>
        <v>0</v>
      </c>
    </row>
    <row r="32" spans="2:10" ht="22.05" customHeight="1">
      <c r="B32" s="515">
        <f>SUM(B25,B31)</f>
        <v>0</v>
      </c>
      <c r="C32" s="516">
        <f>SUM(C31,C25)</f>
        <v>0</v>
      </c>
      <c r="D32" s="521" t="s">
        <v>254</v>
      </c>
      <c r="E32" s="518">
        <f>SUM(E25,E31)</f>
        <v>0</v>
      </c>
      <c r="F32" s="515">
        <f>SUM(F31,F25)</f>
        <v>0</v>
      </c>
    </row>
    <row r="33" spans="2:6" ht="22.05" customHeight="1">
      <c r="B33" s="78">
        <v>0</v>
      </c>
      <c r="C33" s="79">
        <f>金額設定!D9*B33</f>
        <v>0</v>
      </c>
      <c r="D33" s="80" t="s">
        <v>255</v>
      </c>
      <c r="E33" s="79">
        <f>金額設定!D9*F33</f>
        <v>0</v>
      </c>
      <c r="F33" s="78">
        <v>0</v>
      </c>
    </row>
    <row r="34" spans="2:6" ht="22.05" customHeight="1">
      <c r="B34" s="636">
        <f>SUM(C32:C33)</f>
        <v>0</v>
      </c>
      <c r="C34" s="637"/>
      <c r="D34" s="287" t="s">
        <v>265</v>
      </c>
      <c r="E34" s="636">
        <f>SUM(E32:E33)</f>
        <v>0</v>
      </c>
      <c r="F34" s="637"/>
    </row>
    <row r="35" spans="2:6" ht="22.05" customHeight="1">
      <c r="B35" s="81">
        <v>0</v>
      </c>
      <c r="C35" s="82">
        <f>金額設定!D11*B35</f>
        <v>0</v>
      </c>
      <c r="D35" s="83" t="s">
        <v>103</v>
      </c>
      <c r="E35" s="82">
        <f>金額設定!F11*F35</f>
        <v>0</v>
      </c>
      <c r="F35" s="333">
        <v>0</v>
      </c>
    </row>
    <row r="36" spans="2:6" ht="22.05" customHeight="1">
      <c r="B36" s="84">
        <v>0</v>
      </c>
      <c r="C36" s="85">
        <f>金額設定!D12*B36</f>
        <v>0</v>
      </c>
      <c r="D36" s="86" t="s">
        <v>104</v>
      </c>
      <c r="E36" s="85">
        <f>金額設定!F12*F36</f>
        <v>0</v>
      </c>
      <c r="F36" s="334">
        <v>0</v>
      </c>
    </row>
    <row r="37" spans="2:6" ht="22.05" customHeight="1">
      <c r="B37" s="285">
        <v>0</v>
      </c>
      <c r="C37" s="82">
        <f>金額設定!D13*B37</f>
        <v>0</v>
      </c>
      <c r="D37" s="286" t="s">
        <v>105</v>
      </c>
      <c r="E37" s="82">
        <f>金額設定!F13*F37</f>
        <v>0</v>
      </c>
      <c r="F37" s="333">
        <v>0</v>
      </c>
    </row>
    <row r="38" spans="2:6" ht="22.05" customHeight="1">
      <c r="B38" s="84">
        <v>0</v>
      </c>
      <c r="C38" s="85">
        <f>金額設定!D14*B38</f>
        <v>0</v>
      </c>
      <c r="D38" s="86" t="s">
        <v>106</v>
      </c>
      <c r="E38" s="85">
        <f>金額設定!F14*F38</f>
        <v>0</v>
      </c>
      <c r="F38" s="334">
        <v>0</v>
      </c>
    </row>
    <row r="39" spans="2:6" ht="22.05" customHeight="1">
      <c r="B39" s="285">
        <v>0</v>
      </c>
      <c r="C39" s="82">
        <f>金額設定!D15*B39</f>
        <v>0</v>
      </c>
      <c r="D39" s="286" t="s">
        <v>264</v>
      </c>
      <c r="E39" s="82">
        <f>金額設定!F15*F39</f>
        <v>0</v>
      </c>
      <c r="F39" s="333">
        <v>0</v>
      </c>
    </row>
    <row r="40" spans="2:6" ht="22.05" customHeight="1">
      <c r="B40" s="87">
        <f>SUM(B35:B39)</f>
        <v>0</v>
      </c>
      <c r="C40" s="88">
        <f>SUM(C35:C38)</f>
        <v>0</v>
      </c>
      <c r="D40" s="89" t="s">
        <v>266</v>
      </c>
      <c r="E40" s="88">
        <f>SUM(E35:E39)</f>
        <v>0</v>
      </c>
      <c r="F40" s="90">
        <v>0</v>
      </c>
    </row>
    <row r="41" spans="2:6" ht="22.05" customHeight="1">
      <c r="B41" s="629">
        <f>SUM(C32:C33,C40)</f>
        <v>0</v>
      </c>
      <c r="C41" s="629"/>
      <c r="D41" s="522" t="s">
        <v>267</v>
      </c>
      <c r="E41" s="629">
        <f>SUM(E34,E40)</f>
        <v>0</v>
      </c>
      <c r="F41" s="629"/>
    </row>
    <row r="42" spans="2:6" ht="18" customHeight="1">
      <c r="B42" s="648" t="s">
        <v>271</v>
      </c>
      <c r="C42" s="645"/>
      <c r="D42" s="627">
        <f>SUM(B41,E41)</f>
        <v>0</v>
      </c>
    </row>
    <row r="43" spans="2:6" ht="18" customHeight="1">
      <c r="B43" s="649"/>
      <c r="C43" s="647"/>
      <c r="D43" s="628"/>
    </row>
  </sheetData>
  <sheetProtection algorithmName="SHA-512" hashValue="81lrAPGi2XyG97aPM8lPlf3nItXnU1Sy5SooW/bnpxU3NCRrdc5yU9U8yCNfE4PPZcIcvJFdHvBahQYnnAZMCQ==" saltValue="+sEKaAwC1uvVKWl4La61/Q==" spinCount="100000" sheet="1" objects="1" scenarios="1"/>
  <mergeCells count="9">
    <mergeCell ref="B2:F2"/>
    <mergeCell ref="D42:D43"/>
    <mergeCell ref="B41:C41"/>
    <mergeCell ref="E41:F41"/>
    <mergeCell ref="B4:C4"/>
    <mergeCell ref="E4:F4"/>
    <mergeCell ref="B42:C43"/>
    <mergeCell ref="B34:C34"/>
    <mergeCell ref="E34:F34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7418-52B1-47FD-AC2C-5C2D6FE47A57}">
  <sheetPr codeName="Sheet26">
    <tabColor rgb="FFFFC000"/>
  </sheetPr>
  <dimension ref="A1:O28"/>
  <sheetViews>
    <sheetView showGridLines="0" zoomScaleNormal="100" workbookViewId="0">
      <selection activeCell="A2" sqref="A2:B2"/>
    </sheetView>
  </sheetViews>
  <sheetFormatPr defaultRowHeight="13.2"/>
  <cols>
    <col min="1" max="1" width="29.3984375" style="1" customWidth="1"/>
    <col min="2" max="2" width="13.69921875" style="1" customWidth="1"/>
    <col min="3" max="3" width="6.69921875" style="2" customWidth="1"/>
    <col min="4" max="4" width="13.69921875" style="1" customWidth="1"/>
    <col min="5" max="5" width="6.69921875" style="2" customWidth="1"/>
    <col min="6" max="6" width="13.69921875" style="1" customWidth="1"/>
    <col min="7" max="7" width="6.69921875" style="2" customWidth="1"/>
    <col min="8" max="8" width="13.69921875" style="1" customWidth="1"/>
    <col min="9" max="9" width="6.69921875" style="2" customWidth="1"/>
    <col min="10" max="10" width="13.69921875" style="1" customWidth="1"/>
    <col min="11" max="11" width="6.69921875" style="2" customWidth="1"/>
    <col min="12" max="12" width="13.69921875" style="1" customWidth="1"/>
    <col min="13" max="13" width="6.69921875" style="2" customWidth="1"/>
    <col min="14" max="14" width="13.69921875" style="1" customWidth="1"/>
    <col min="15" max="15" width="6.69921875" style="2" customWidth="1"/>
    <col min="16" max="16384" width="8.796875" style="1"/>
  </cols>
  <sheetData>
    <row r="1" spans="1:15" ht="3" customHeight="1" thickBot="1"/>
    <row r="2" spans="1:15" ht="22.2" thickTop="1" thickBot="1">
      <c r="A2" s="654" t="s">
        <v>335</v>
      </c>
      <c r="B2" s="655"/>
      <c r="C2" s="52"/>
      <c r="D2" s="52"/>
      <c r="E2" s="52"/>
      <c r="F2" s="52"/>
      <c r="G2" s="52"/>
      <c r="H2" s="52"/>
      <c r="I2" s="52"/>
      <c r="J2" s="52"/>
      <c r="K2" s="53"/>
      <c r="L2" s="54"/>
      <c r="M2" s="53"/>
      <c r="N2" s="54"/>
      <c r="O2" s="53"/>
    </row>
    <row r="3" spans="1:15" ht="13.8" thickTop="1">
      <c r="A3" s="1" t="s">
        <v>35</v>
      </c>
      <c r="B3" s="653"/>
      <c r="C3" s="653"/>
    </row>
    <row r="4" spans="1:15" ht="16.05" customHeight="1">
      <c r="A4" s="55" t="s">
        <v>28</v>
      </c>
      <c r="B4" s="55" t="s">
        <v>49</v>
      </c>
      <c r="C4" s="55" t="s">
        <v>40</v>
      </c>
      <c r="D4" s="55" t="s">
        <v>45</v>
      </c>
      <c r="E4" s="55" t="s">
        <v>40</v>
      </c>
      <c r="F4" s="55" t="s">
        <v>46</v>
      </c>
      <c r="G4" s="55" t="s">
        <v>40</v>
      </c>
      <c r="H4" s="55" t="s">
        <v>47</v>
      </c>
      <c r="I4" s="55" t="s">
        <v>40</v>
      </c>
      <c r="J4" s="55" t="s">
        <v>48</v>
      </c>
      <c r="K4" s="55" t="s">
        <v>40</v>
      </c>
      <c r="L4" s="55" t="s">
        <v>50</v>
      </c>
      <c r="M4" s="55" t="s">
        <v>40</v>
      </c>
      <c r="N4" s="55" t="s">
        <v>38</v>
      </c>
      <c r="O4" s="55" t="s">
        <v>40</v>
      </c>
    </row>
    <row r="5" spans="1:15" ht="16.05" customHeight="1">
      <c r="A5" s="56" t="s">
        <v>29</v>
      </c>
      <c r="B5" s="57">
        <f>SUM('令和◯年4月 売上表'!C25,'令和◯年4月 売上表'!E25)</f>
        <v>0</v>
      </c>
      <c r="C5" s="56">
        <f>SUM('令和◯年4月 売上表'!B25,'令和◯年4月 売上表'!F25)</f>
        <v>0</v>
      </c>
      <c r="D5" s="57">
        <f>SUM('令和◯年5月 売上表'!C25,'令和◯年5月 売上表'!E25)</f>
        <v>0</v>
      </c>
      <c r="E5" s="56">
        <f>SUM('令和◯年5月 売上表'!B25,'令和◯年5月 売上表'!F25)</f>
        <v>0</v>
      </c>
      <c r="F5" s="57">
        <f>SUM('令和◯年6月 売上表 '!C25,'令和◯年6月 売上表 '!E25)</f>
        <v>0</v>
      </c>
      <c r="G5" s="56">
        <f>SUM('令和◯年6月 売上表 '!B25,'令和◯年6月 売上表 '!F25)</f>
        <v>0</v>
      </c>
      <c r="H5" s="57">
        <f>SUM('令和◯年7月 売上表 '!C25,'令和◯年7月 売上表 '!E25)</f>
        <v>0</v>
      </c>
      <c r="I5" s="56">
        <f>SUM('令和◯年7月 売上表 '!B25,'令和◯年7月 売上表 '!F25)</f>
        <v>0</v>
      </c>
      <c r="J5" s="57">
        <f>SUM('令和◯年8月 売上表'!C25,'令和◯年8月 売上表'!E25)</f>
        <v>0</v>
      </c>
      <c r="K5" s="56">
        <f>SUM('令和◯年8月 売上表'!B25,'令和◯年8月 売上表'!F25)</f>
        <v>0</v>
      </c>
      <c r="L5" s="57">
        <f>SUM('令和◯年9月 売上表'!C25,'令和◯年9月 売上表'!E25)</f>
        <v>0</v>
      </c>
      <c r="M5" s="56">
        <f>SUM('令和◯年9月 売上表'!B25,'令和◯年9月 売上表'!F25)</f>
        <v>0</v>
      </c>
      <c r="N5" s="57">
        <f>SUM(B5,D5,F5,H5,J5,L5)</f>
        <v>0</v>
      </c>
      <c r="O5" s="56">
        <f>SUM(C5,E5,G5,I5,K5,M5)</f>
        <v>0</v>
      </c>
    </row>
    <row r="6" spans="1:15" ht="16.05" customHeight="1">
      <c r="A6" s="55" t="s">
        <v>30</v>
      </c>
      <c r="B6" s="58">
        <f>SUM('令和◯年4月 売上表'!C31,'令和◯年4月 売上表'!E31)</f>
        <v>0</v>
      </c>
      <c r="C6" s="55">
        <f>SUM('令和◯年4月 売上表'!B31,'令和◯年4月 売上表'!F31)</f>
        <v>0</v>
      </c>
      <c r="D6" s="58">
        <f>SUM('令和◯年5月 売上表'!C31,'令和◯年5月 売上表'!E31)</f>
        <v>0</v>
      </c>
      <c r="E6" s="55">
        <f>SUM('令和◯年5月 売上表'!B31,'令和◯年5月 売上表'!F31)</f>
        <v>0</v>
      </c>
      <c r="F6" s="58">
        <f>SUM('令和◯年6月 売上表 '!C31,'令和◯年6月 売上表 '!E31)</f>
        <v>0</v>
      </c>
      <c r="G6" s="55">
        <f>SUM('令和◯年6月 売上表 '!B31,'令和◯年6月 売上表 '!F31)</f>
        <v>0</v>
      </c>
      <c r="H6" s="58">
        <f>SUM('令和◯年7月 売上表 '!C31,'令和◯年7月 売上表 '!E31)</f>
        <v>0</v>
      </c>
      <c r="I6" s="55">
        <f>SUM('令和◯年7月 売上表 '!B31,'令和◯年7月 売上表 '!F31)</f>
        <v>0</v>
      </c>
      <c r="J6" s="58">
        <f>SUM('令和◯年8月 売上表'!C31,'令和◯年8月 売上表'!E31)</f>
        <v>0</v>
      </c>
      <c r="K6" s="55">
        <f>SUM('令和◯年8月 売上表'!B31,'令和◯年8月 売上表'!F31)</f>
        <v>0</v>
      </c>
      <c r="L6" s="58">
        <f>SUM('令和◯年9月 売上表'!C31,'令和◯年9月 売上表'!E31)</f>
        <v>0</v>
      </c>
      <c r="M6" s="55">
        <f>SUM('令和◯年9月 売上表'!B31,'令和◯年9月 売上表'!F31)</f>
        <v>0</v>
      </c>
      <c r="N6" s="58">
        <f>SUM(B6,D6,F6,H6,J6,L6)</f>
        <v>0</v>
      </c>
      <c r="O6" s="55">
        <f>SUM(C6,E6,G6,I6,K6,M6)</f>
        <v>0</v>
      </c>
    </row>
    <row r="7" spans="1:15" ht="16.05" customHeight="1">
      <c r="A7" s="59" t="s">
        <v>31</v>
      </c>
      <c r="B7" s="60">
        <f t="shared" ref="B7:M7" si="0">SUM(B5:B6)</f>
        <v>0</v>
      </c>
      <c r="C7" s="59">
        <f t="shared" si="0"/>
        <v>0</v>
      </c>
      <c r="D7" s="60">
        <f t="shared" si="0"/>
        <v>0</v>
      </c>
      <c r="E7" s="59">
        <f t="shared" si="0"/>
        <v>0</v>
      </c>
      <c r="F7" s="60">
        <f t="shared" si="0"/>
        <v>0</v>
      </c>
      <c r="G7" s="59">
        <f t="shared" si="0"/>
        <v>0</v>
      </c>
      <c r="H7" s="60">
        <f t="shared" si="0"/>
        <v>0</v>
      </c>
      <c r="I7" s="59">
        <f t="shared" si="0"/>
        <v>0</v>
      </c>
      <c r="J7" s="60">
        <f t="shared" si="0"/>
        <v>0</v>
      </c>
      <c r="K7" s="59">
        <f t="shared" si="0"/>
        <v>0</v>
      </c>
      <c r="L7" s="60">
        <f t="shared" si="0"/>
        <v>0</v>
      </c>
      <c r="M7" s="59">
        <f t="shared" si="0"/>
        <v>0</v>
      </c>
      <c r="N7" s="60">
        <f>SUM(B7,D7,F7,H7,J7,L7)</f>
        <v>0</v>
      </c>
      <c r="O7" s="59">
        <f>SUM(O5:O6)</f>
        <v>0</v>
      </c>
    </row>
    <row r="8" spans="1:15" ht="16.05" customHeight="1">
      <c r="A8" s="55" t="s">
        <v>26</v>
      </c>
      <c r="B8" s="58">
        <f>SUM('令和◯年4月 売上表'!C33)</f>
        <v>0</v>
      </c>
      <c r="C8" s="55">
        <f>SUM('令和◯年4月 売上表'!B33)</f>
        <v>0</v>
      </c>
      <c r="D8" s="58">
        <f>SUM('令和◯年5月 売上表'!C33)</f>
        <v>0</v>
      </c>
      <c r="E8" s="55">
        <f>SUM('令和◯年5月 売上表'!B33)</f>
        <v>0</v>
      </c>
      <c r="F8" s="58">
        <f>SUM('令和◯年6月 売上表 '!C33)</f>
        <v>0</v>
      </c>
      <c r="G8" s="55">
        <f>SUM('令和◯年6月 売上表 '!B33)</f>
        <v>0</v>
      </c>
      <c r="H8" s="58">
        <f>SUM('令和◯年7月 売上表 '!C33)</f>
        <v>0</v>
      </c>
      <c r="I8" s="55">
        <f>SUM('令和◯年7月 売上表 '!B33)</f>
        <v>0</v>
      </c>
      <c r="J8" s="58">
        <f>SUM('令和◯年8月 売上表'!C33)</f>
        <v>0</v>
      </c>
      <c r="K8" s="55">
        <f>SUM('令和◯年8月 売上表'!B33)</f>
        <v>0</v>
      </c>
      <c r="L8" s="58">
        <f>SUM('令和◯年9月 売上表'!C33)</f>
        <v>0</v>
      </c>
      <c r="M8" s="55">
        <f>SUM('令和◯年9月 売上表'!B33)</f>
        <v>0</v>
      </c>
      <c r="N8" s="58">
        <f>SUM(B8,D8,F8,H8,J8,L8)</f>
        <v>0</v>
      </c>
      <c r="O8" s="55">
        <f>SUM(C8,E8,G8,I8,K8,M8)</f>
        <v>0</v>
      </c>
    </row>
    <row r="9" spans="1:15" ht="16.05" customHeight="1">
      <c r="A9" s="56" t="s">
        <v>32</v>
      </c>
      <c r="B9" s="57">
        <f>SUM('令和◯年4月 売上表'!C40,'令和◯年4月 売上表'!E40)</f>
        <v>0</v>
      </c>
      <c r="C9" s="56">
        <f>SUM('令和◯年4月 売上表'!B40,'令和◯年4月 売上表'!F40)</f>
        <v>0</v>
      </c>
      <c r="D9" s="57">
        <f>SUM('令和◯年5月 売上表'!C40,'令和◯年5月 売上表'!E40)</f>
        <v>0</v>
      </c>
      <c r="E9" s="56">
        <f>SUM('令和◯年5月 売上表'!B40,'令和◯年5月 売上表'!F40)</f>
        <v>0</v>
      </c>
      <c r="F9" s="57">
        <f>SUM('令和◯年6月 売上表 '!C40,'令和◯年6月 売上表 '!E40)</f>
        <v>0</v>
      </c>
      <c r="G9" s="56">
        <f>SUM('令和◯年6月 売上表 '!B40,'令和◯年6月 売上表 '!F40)</f>
        <v>0</v>
      </c>
      <c r="H9" s="57">
        <f>SUM('令和◯年7月 売上表 '!C40,'令和◯年7月 売上表 '!E40)</f>
        <v>0</v>
      </c>
      <c r="I9" s="56">
        <f>SUM('令和◯年7月 売上表 '!B40,'令和◯年7月 売上表 '!F40)</f>
        <v>0</v>
      </c>
      <c r="J9" s="57">
        <f>SUM('令和◯年8月 売上表'!C40,'令和◯年8月 売上表'!E40)</f>
        <v>0</v>
      </c>
      <c r="K9" s="56">
        <f>SUM('令和◯年8月 売上表'!B40,'令和◯年8月 売上表'!F40)</f>
        <v>0</v>
      </c>
      <c r="L9" s="57">
        <f>SUM('令和◯年9月 売上表'!C40,'令和◯年9月 売上表'!E40)</f>
        <v>0</v>
      </c>
      <c r="M9" s="56">
        <f>SUM('令和◯年9月 売上表'!B40,'令和◯年9月 売上表'!F40)</f>
        <v>0</v>
      </c>
      <c r="N9" s="57">
        <f>SUM(B9,D9,F9,H9,J9,L9)</f>
        <v>0</v>
      </c>
      <c r="O9" s="56">
        <f>SUM(C9,E9,G9,I9,K9,M9)</f>
        <v>0</v>
      </c>
    </row>
    <row r="10" spans="1:15" ht="16.05" customHeight="1">
      <c r="A10" s="61" t="s">
        <v>33</v>
      </c>
      <c r="B10" s="533">
        <f>SUM(B7:B9)</f>
        <v>0</v>
      </c>
      <c r="C10" s="61">
        <f t="shared" ref="C10:O10" si="1">SUM(C7:C9)</f>
        <v>0</v>
      </c>
      <c r="D10" s="533">
        <f t="shared" si="1"/>
        <v>0</v>
      </c>
      <c r="E10" s="61">
        <f t="shared" si="1"/>
        <v>0</v>
      </c>
      <c r="F10" s="533">
        <f t="shared" si="1"/>
        <v>0</v>
      </c>
      <c r="G10" s="61">
        <f t="shared" si="1"/>
        <v>0</v>
      </c>
      <c r="H10" s="533">
        <f t="shared" si="1"/>
        <v>0</v>
      </c>
      <c r="I10" s="61">
        <f t="shared" si="1"/>
        <v>0</v>
      </c>
      <c r="J10" s="533">
        <f t="shared" si="1"/>
        <v>0</v>
      </c>
      <c r="K10" s="61">
        <f t="shared" si="1"/>
        <v>0</v>
      </c>
      <c r="L10" s="533">
        <f t="shared" si="1"/>
        <v>0</v>
      </c>
      <c r="M10" s="61">
        <f t="shared" si="1"/>
        <v>0</v>
      </c>
      <c r="N10" s="62">
        <f t="shared" si="1"/>
        <v>0</v>
      </c>
      <c r="O10" s="61">
        <f t="shared" si="1"/>
        <v>0</v>
      </c>
    </row>
    <row r="11" spans="1:15" ht="6.6" customHeight="1"/>
    <row r="12" spans="1:15">
      <c r="A12" s="1" t="s">
        <v>36</v>
      </c>
    </row>
    <row r="13" spans="1:15" ht="16.05" customHeight="1">
      <c r="A13" s="55" t="s">
        <v>28</v>
      </c>
      <c r="B13" s="55" t="s">
        <v>51</v>
      </c>
      <c r="C13" s="55" t="s">
        <v>40</v>
      </c>
      <c r="D13" s="55" t="s">
        <v>41</v>
      </c>
      <c r="E13" s="55" t="s">
        <v>40</v>
      </c>
      <c r="F13" s="55" t="s">
        <v>42</v>
      </c>
      <c r="G13" s="55" t="s">
        <v>40</v>
      </c>
      <c r="H13" s="55" t="s">
        <v>43</v>
      </c>
      <c r="I13" s="55" t="s">
        <v>40</v>
      </c>
      <c r="J13" s="55" t="s">
        <v>44</v>
      </c>
      <c r="K13" s="55" t="s">
        <v>40</v>
      </c>
      <c r="L13" s="55" t="s">
        <v>52</v>
      </c>
      <c r="M13" s="55" t="s">
        <v>40</v>
      </c>
      <c r="N13" s="55" t="s">
        <v>39</v>
      </c>
      <c r="O13" s="55" t="s">
        <v>40</v>
      </c>
    </row>
    <row r="14" spans="1:15" ht="16.05" customHeight="1">
      <c r="A14" s="56" t="s">
        <v>29</v>
      </c>
      <c r="B14" s="57">
        <f>SUM('令和◯年10月 売上表 '!C25,'令和◯年10月 売上表 '!E25)</f>
        <v>0</v>
      </c>
      <c r="C14" s="56">
        <f>SUM('令和◯年10月 売上表 '!B25,'令和◯年10月 売上表 '!F25)</f>
        <v>0</v>
      </c>
      <c r="D14" s="57">
        <f>SUM('令和◯年11月 売上表  '!C25,'令和◯年11月 売上表  '!E25)</f>
        <v>0</v>
      </c>
      <c r="E14" s="56">
        <f>SUM('令和◯年11月 売上表  '!B25,'令和◯年11月 売上表  '!F25)</f>
        <v>0</v>
      </c>
      <c r="F14" s="57">
        <f>SUM('令和◯年12月 売上表  '!C25,'令和◯年12月 売上表  '!E25)</f>
        <v>0</v>
      </c>
      <c r="G14" s="56">
        <f>SUM('令和◯年12月 売上表  '!B25,'令和◯年12月 売上表  '!F25)</f>
        <v>0</v>
      </c>
      <c r="H14" s="57">
        <f>SUM('令和◯年1月 売上表  '!C25,'令和◯年1月 売上表  '!E25)</f>
        <v>0</v>
      </c>
      <c r="I14" s="56">
        <f>SUM('令和◯年1月 売上表  '!B25,'令和◯年1月 売上表  '!F25)</f>
        <v>0</v>
      </c>
      <c r="J14" s="57">
        <f>SUM('令和◯年2月 売上表  '!C25,'令和◯年2月 売上表  '!E25)</f>
        <v>0</v>
      </c>
      <c r="K14" s="56">
        <f>SUM('令和◯年2月 売上表  '!B25,'令和◯年2月 売上表  '!F25)</f>
        <v>0</v>
      </c>
      <c r="L14" s="57">
        <f>SUM('令和◯年3月 売上表  '!C25,'令和◯年3月 売上表  '!E25)</f>
        <v>0</v>
      </c>
      <c r="M14" s="56">
        <f>SUM('令和◯年3月 売上表  '!B25,'令和◯年3月 売上表  '!F25)</f>
        <v>0</v>
      </c>
      <c r="N14" s="57">
        <f>SUM(B14,D14,F14,H14,J14,L14)</f>
        <v>0</v>
      </c>
      <c r="O14" s="56">
        <f>SUM(C14,E14,G14,I14,K14,M14)</f>
        <v>0</v>
      </c>
    </row>
    <row r="15" spans="1:15" ht="16.05" customHeight="1">
      <c r="A15" s="55" t="s">
        <v>30</v>
      </c>
      <c r="B15" s="58">
        <f>SUM('令和◯年10月 売上表 '!C31,'令和◯年10月 売上表 '!E31)</f>
        <v>0</v>
      </c>
      <c r="C15" s="55">
        <f>SUM('令和◯年10月 売上表 '!B31,'令和◯年10月 売上表 '!F31)</f>
        <v>0</v>
      </c>
      <c r="D15" s="58">
        <f>SUM('令和◯年11月 売上表  '!C31,'令和◯年11月 売上表  '!E31)</f>
        <v>0</v>
      </c>
      <c r="E15" s="55">
        <f>SUM('令和◯年11月 売上表  '!B31,'令和◯年11月 売上表  '!F31)</f>
        <v>0</v>
      </c>
      <c r="F15" s="58">
        <f>SUM('令和◯年12月 売上表  '!C31,'令和◯年12月 売上表  '!E31)</f>
        <v>0</v>
      </c>
      <c r="G15" s="55">
        <f>SUM('令和◯年12月 売上表  '!B31,'令和◯年12月 売上表  '!F31)</f>
        <v>0</v>
      </c>
      <c r="H15" s="58">
        <f>SUM('令和◯年1月 売上表  '!C31,'令和◯年1月 売上表  '!E31)</f>
        <v>0</v>
      </c>
      <c r="I15" s="55">
        <f>SUM('令和◯年1月 売上表  '!B31,'令和◯年1月 売上表  '!F31)</f>
        <v>0</v>
      </c>
      <c r="J15" s="58">
        <f>SUM('令和◯年2月 売上表  '!C31,'令和◯年2月 売上表  '!E31)</f>
        <v>0</v>
      </c>
      <c r="K15" s="55">
        <f>SUM('令和◯年2月 売上表  '!B31,'令和◯年2月 売上表  '!F31)</f>
        <v>0</v>
      </c>
      <c r="L15" s="58">
        <f>SUM('令和◯年3月 売上表  '!C31,'令和◯年3月 売上表  '!E31)</f>
        <v>0</v>
      </c>
      <c r="M15" s="55">
        <f>SUM('令和◯年3月 売上表  '!B31,'令和◯年3月 売上表  '!F31)</f>
        <v>0</v>
      </c>
      <c r="N15" s="58">
        <f>SUM(B15,D15,F15,H15,J15,L15)</f>
        <v>0</v>
      </c>
      <c r="O15" s="55">
        <f>SUM(M15,K15,I15,G15,E15,C15)</f>
        <v>0</v>
      </c>
    </row>
    <row r="16" spans="1:15" ht="16.05" customHeight="1">
      <c r="A16" s="59" t="s">
        <v>31</v>
      </c>
      <c r="B16" s="60">
        <f t="shared" ref="B16:O16" si="2">SUM(B14:B15)</f>
        <v>0</v>
      </c>
      <c r="C16" s="59">
        <f t="shared" si="2"/>
        <v>0</v>
      </c>
      <c r="D16" s="60">
        <f t="shared" si="2"/>
        <v>0</v>
      </c>
      <c r="E16" s="59">
        <f t="shared" si="2"/>
        <v>0</v>
      </c>
      <c r="F16" s="60">
        <f t="shared" si="2"/>
        <v>0</v>
      </c>
      <c r="G16" s="59">
        <f t="shared" si="2"/>
        <v>0</v>
      </c>
      <c r="H16" s="60">
        <f t="shared" si="2"/>
        <v>0</v>
      </c>
      <c r="I16" s="59">
        <f t="shared" si="2"/>
        <v>0</v>
      </c>
      <c r="J16" s="60">
        <f t="shared" si="2"/>
        <v>0</v>
      </c>
      <c r="K16" s="59">
        <f t="shared" si="2"/>
        <v>0</v>
      </c>
      <c r="L16" s="60">
        <f t="shared" si="2"/>
        <v>0</v>
      </c>
      <c r="M16" s="59">
        <f t="shared" si="2"/>
        <v>0</v>
      </c>
      <c r="N16" s="60">
        <f>SUM(N14:N15)</f>
        <v>0</v>
      </c>
      <c r="O16" s="59">
        <f t="shared" si="2"/>
        <v>0</v>
      </c>
    </row>
    <row r="17" spans="1:15" ht="16.05" customHeight="1">
      <c r="A17" s="55" t="s">
        <v>26</v>
      </c>
      <c r="B17" s="58">
        <f>SUM('令和◯年10月 売上表 '!C33)</f>
        <v>0</v>
      </c>
      <c r="C17" s="55">
        <f>SUM('令和◯年10月 売上表 '!B33)</f>
        <v>0</v>
      </c>
      <c r="D17" s="58">
        <f>SUM('令和◯年11月 売上表  '!C33)</f>
        <v>0</v>
      </c>
      <c r="E17" s="55">
        <f>SUM('令和◯年11月 売上表  '!B33)</f>
        <v>0</v>
      </c>
      <c r="F17" s="58">
        <f>SUM('令和◯年12月 売上表  '!C33)</f>
        <v>0</v>
      </c>
      <c r="G17" s="55">
        <f>SUM('令和◯年12月 売上表  '!B33)</f>
        <v>0</v>
      </c>
      <c r="H17" s="58">
        <f>SUM('令和◯年1月 売上表  '!C33)</f>
        <v>0</v>
      </c>
      <c r="I17" s="55">
        <f>SUM('令和◯年1月 売上表  '!B33)</f>
        <v>0</v>
      </c>
      <c r="J17" s="58">
        <f>SUM('令和◯年2月 売上表  '!C33)</f>
        <v>0</v>
      </c>
      <c r="K17" s="55">
        <f>SUM('令和◯年2月 売上表  '!B33)</f>
        <v>0</v>
      </c>
      <c r="L17" s="58">
        <f>SUM('令和◯年3月 売上表  '!C33)</f>
        <v>0</v>
      </c>
      <c r="M17" s="55">
        <f>SUM('令和◯年3月 売上表  '!B33)</f>
        <v>0</v>
      </c>
      <c r="N17" s="58">
        <f>SUM(B17,D17,F17,H17,J17,L17)</f>
        <v>0</v>
      </c>
      <c r="O17" s="55">
        <f>SUM(C17,E17,G17,I17,K17,M17)</f>
        <v>0</v>
      </c>
    </row>
    <row r="18" spans="1:15" ht="16.05" customHeight="1">
      <c r="A18" s="56" t="s">
        <v>32</v>
      </c>
      <c r="B18" s="57">
        <f>SUM('令和◯年10月 売上表 '!C40,'令和◯年10月 売上表 '!E40)</f>
        <v>0</v>
      </c>
      <c r="C18" s="56">
        <f>SUM('令和◯年10月 売上表 '!B40,'令和◯年10月 売上表 '!F40)</f>
        <v>0</v>
      </c>
      <c r="D18" s="57">
        <f>SUM('令和◯年11月 売上表  '!C40,'令和◯年11月 売上表  '!E40)</f>
        <v>0</v>
      </c>
      <c r="E18" s="56">
        <f>SUM('令和◯年11月 売上表  '!B40,'令和◯年11月 売上表  '!F40)</f>
        <v>0</v>
      </c>
      <c r="F18" s="57">
        <f>SUM('令和◯年12月 売上表  '!C40,'令和◯年12月 売上表  '!E40)</f>
        <v>0</v>
      </c>
      <c r="G18" s="56">
        <f>SUM('令和◯年12月 売上表  '!B40,'令和◯年12月 売上表  '!F40)</f>
        <v>0</v>
      </c>
      <c r="H18" s="57">
        <f>SUM('令和◯年1月 売上表  '!C40,'令和◯年1月 売上表  '!E40)</f>
        <v>0</v>
      </c>
      <c r="I18" s="56">
        <f>SUM('令和◯年1月 売上表  '!B40,'令和◯年1月 売上表  '!F40)</f>
        <v>0</v>
      </c>
      <c r="J18" s="57">
        <f>SUM('令和◯年2月 売上表  '!C40,'令和◯年2月 売上表  '!E40)</f>
        <v>0</v>
      </c>
      <c r="K18" s="56">
        <f>SUM('令和◯年2月 売上表  '!B40,'令和◯年2月 売上表  '!F40)</f>
        <v>0</v>
      </c>
      <c r="L18" s="57">
        <f>SUM('令和◯年3月 売上表  '!C40,'令和◯年3月 売上表  '!E40)</f>
        <v>0</v>
      </c>
      <c r="M18" s="56">
        <f>SUM('令和◯年3月 売上表  '!B40,'令和◯年3月 売上表  '!F40)</f>
        <v>0</v>
      </c>
      <c r="N18" s="57">
        <f>SUM(B18,D18,F18,H18,J18,L18)</f>
        <v>0</v>
      </c>
      <c r="O18" s="56">
        <f>SUM(C18,E18,G18,I18,K18,M18)</f>
        <v>0</v>
      </c>
    </row>
    <row r="19" spans="1:15" ht="16.05" customHeight="1">
      <c r="A19" s="61" t="s">
        <v>33</v>
      </c>
      <c r="B19" s="533">
        <f t="shared" ref="B19:O19" si="3">SUM(B16:B18)</f>
        <v>0</v>
      </c>
      <c r="C19" s="61">
        <f t="shared" si="3"/>
        <v>0</v>
      </c>
      <c r="D19" s="533">
        <f t="shared" si="3"/>
        <v>0</v>
      </c>
      <c r="E19" s="61">
        <f t="shared" si="3"/>
        <v>0</v>
      </c>
      <c r="F19" s="533">
        <f t="shared" si="3"/>
        <v>0</v>
      </c>
      <c r="G19" s="61">
        <f t="shared" si="3"/>
        <v>0</v>
      </c>
      <c r="H19" s="533">
        <f t="shared" si="3"/>
        <v>0</v>
      </c>
      <c r="I19" s="61">
        <f t="shared" si="3"/>
        <v>0</v>
      </c>
      <c r="J19" s="533">
        <f t="shared" si="3"/>
        <v>0</v>
      </c>
      <c r="K19" s="61">
        <f t="shared" si="3"/>
        <v>0</v>
      </c>
      <c r="L19" s="533">
        <f t="shared" si="3"/>
        <v>0</v>
      </c>
      <c r="M19" s="61">
        <f t="shared" si="3"/>
        <v>0</v>
      </c>
      <c r="N19" s="62">
        <f t="shared" si="3"/>
        <v>0</v>
      </c>
      <c r="O19" s="61">
        <f t="shared" si="3"/>
        <v>0</v>
      </c>
    </row>
    <row r="20" spans="1:15" ht="8.4" customHeight="1"/>
    <row r="21" spans="1:15">
      <c r="A21" s="1" t="s">
        <v>37</v>
      </c>
    </row>
    <row r="22" spans="1:15" ht="16.05" customHeight="1">
      <c r="A22" s="55" t="s">
        <v>28</v>
      </c>
      <c r="B22" s="55" t="s">
        <v>34</v>
      </c>
      <c r="C22" s="55" t="s">
        <v>40</v>
      </c>
    </row>
    <row r="23" spans="1:15" ht="16.05" customHeight="1">
      <c r="A23" s="56" t="s">
        <v>29</v>
      </c>
      <c r="B23" s="57">
        <f>SUM(N14,N5)</f>
        <v>0</v>
      </c>
      <c r="C23" s="56">
        <f>SUM(O5,O14)</f>
        <v>0</v>
      </c>
    </row>
    <row r="24" spans="1:15" ht="16.05" customHeight="1">
      <c r="A24" s="55" t="s">
        <v>30</v>
      </c>
      <c r="B24" s="58">
        <f>SUM(N15,N6)</f>
        <v>0</v>
      </c>
      <c r="C24" s="55">
        <f>SUM(O6,O15)</f>
        <v>0</v>
      </c>
    </row>
    <row r="25" spans="1:15" ht="16.05" customHeight="1">
      <c r="A25" s="59" t="s">
        <v>31</v>
      </c>
      <c r="B25" s="60">
        <f>SUM(B23:B24)</f>
        <v>0</v>
      </c>
      <c r="C25" s="59">
        <f>SUM(C23:C24)</f>
        <v>0</v>
      </c>
    </row>
    <row r="26" spans="1:15" ht="16.05" customHeight="1">
      <c r="A26" s="55" t="s">
        <v>26</v>
      </c>
      <c r="B26" s="58">
        <f>SUM(N17,N8)</f>
        <v>0</v>
      </c>
      <c r="C26" s="55">
        <f>SUM(O17,O8)</f>
        <v>0</v>
      </c>
    </row>
    <row r="27" spans="1:15" ht="16.05" customHeight="1">
      <c r="A27" s="56" t="s">
        <v>32</v>
      </c>
      <c r="B27" s="57">
        <f>SUM(N18,N9)</f>
        <v>0</v>
      </c>
      <c r="C27" s="56">
        <f>SUM(O18,O9)</f>
        <v>0</v>
      </c>
    </row>
    <row r="28" spans="1:15" ht="16.05" customHeight="1">
      <c r="A28" s="61" t="s">
        <v>33</v>
      </c>
      <c r="B28" s="62">
        <f>SUM(B25:B27)</f>
        <v>0</v>
      </c>
      <c r="C28" s="61">
        <f>SUM(C25:C27)</f>
        <v>0</v>
      </c>
    </row>
  </sheetData>
  <sheetProtection algorithmName="SHA-512" hashValue="SyzaylqnLKzgoxBnrmRMwf/zY/myv1Q0rETj2IpoiG4UtJqHuDnUiLZoSVQMKAc9pp6VS68kM5zDKOdNqda4hQ==" saltValue="n97wtq2gGgcEYVgKFziV1g==" spinCount="100000" sheet="1" objects="1" scenarios="1"/>
  <mergeCells count="2">
    <mergeCell ref="B3:C3"/>
    <mergeCell ref="A2:B2"/>
  </mergeCells>
  <phoneticPr fontId="2"/>
  <pageMargins left="0.7" right="0.7" top="0.75" bottom="0.75" header="0.3" footer="0.3"/>
  <pageSetup paperSize="9" scale="46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8D9D-D6F5-4A4E-802B-C32FF766A976}">
  <sheetPr>
    <tabColor theme="7" tint="0.59999389629810485"/>
  </sheetPr>
  <dimension ref="A1:R30"/>
  <sheetViews>
    <sheetView showGridLines="0" view="pageBreakPreview" zoomScaleNormal="100" zoomScaleSheetLayoutView="100" workbookViewId="0">
      <selection sqref="A1:R1"/>
    </sheetView>
  </sheetViews>
  <sheetFormatPr defaultColWidth="8.09765625" defaultRowHeight="13.2"/>
  <cols>
    <col min="1" max="1" width="8.5" style="6" customWidth="1"/>
    <col min="2" max="2" width="6.69921875" style="6" customWidth="1"/>
    <col min="3" max="7" width="4.69921875" style="6" customWidth="1"/>
    <col min="8" max="16" width="4.5" style="6" customWidth="1"/>
    <col min="17" max="17" width="10.09765625" style="6" customWidth="1"/>
    <col min="18" max="18" width="10.296875" style="343" customWidth="1"/>
    <col min="19" max="16384" width="8.09765625" style="6"/>
  </cols>
  <sheetData>
    <row r="1" spans="1:18" ht="26.25" customHeight="1" thickBot="1">
      <c r="A1" s="679" t="s">
        <v>336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</row>
    <row r="2" spans="1:18" ht="20.399999999999999" customHeight="1" thickBot="1">
      <c r="A2" s="680" t="s">
        <v>116</v>
      </c>
      <c r="B2" s="681"/>
      <c r="C2" s="681"/>
      <c r="D2" s="681"/>
      <c r="E2" s="681"/>
      <c r="F2" s="681"/>
      <c r="G2" s="681"/>
      <c r="H2" s="681"/>
      <c r="I2" s="681"/>
      <c r="J2" s="682"/>
      <c r="K2" s="531" t="s">
        <v>117</v>
      </c>
      <c r="L2" s="531" t="s">
        <v>118</v>
      </c>
      <c r="M2" s="531" t="s">
        <v>65</v>
      </c>
      <c r="N2" s="531" t="s">
        <v>66</v>
      </c>
      <c r="O2" s="531" t="s">
        <v>58</v>
      </c>
      <c r="P2" s="531" t="s">
        <v>59</v>
      </c>
      <c r="Q2" s="239" t="s">
        <v>119</v>
      </c>
      <c r="R2" s="240" t="s">
        <v>120</v>
      </c>
    </row>
    <row r="3" spans="1:18" ht="18.600000000000001" customHeight="1" thickBot="1">
      <c r="A3" s="683" t="s">
        <v>121</v>
      </c>
      <c r="B3" s="684"/>
      <c r="C3" s="684"/>
      <c r="D3" s="684"/>
      <c r="E3" s="684"/>
      <c r="F3" s="684"/>
      <c r="G3" s="684"/>
      <c r="H3" s="684"/>
      <c r="I3" s="684"/>
      <c r="J3" s="685"/>
      <c r="K3" s="241">
        <f>'令和◯年3月 特定事業所集中減算入力シート'!E3</f>
        <v>0</v>
      </c>
      <c r="L3" s="242">
        <f>'令和◯年4月 管理表'!O2</f>
        <v>0</v>
      </c>
      <c r="M3" s="242">
        <f>'令和◯年5月 管理表'!O2</f>
        <v>0</v>
      </c>
      <c r="N3" s="242">
        <f>'令和◯年6月 管理表'!O2</f>
        <v>0</v>
      </c>
      <c r="O3" s="242">
        <f>'令和◯年7月 管理表'!O2</f>
        <v>0</v>
      </c>
      <c r="P3" s="242">
        <f>'令和◯年8月 管理表 '!O2</f>
        <v>0</v>
      </c>
      <c r="Q3" s="243">
        <f>SUM(K3:P3)</f>
        <v>0</v>
      </c>
      <c r="R3" s="244"/>
    </row>
    <row r="4" spans="1:18" ht="30" customHeight="1">
      <c r="A4" s="686" t="s">
        <v>122</v>
      </c>
      <c r="B4" s="689" t="s">
        <v>123</v>
      </c>
      <c r="C4" s="690"/>
      <c r="D4" s="690"/>
      <c r="E4" s="690"/>
      <c r="F4" s="690"/>
      <c r="G4" s="690"/>
      <c r="H4" s="691"/>
      <c r="I4" s="691"/>
      <c r="J4" s="691"/>
      <c r="K4" s="245">
        <f>'令和◯年3月 特定事業所集中減算入力シート'!E6</f>
        <v>0</v>
      </c>
      <c r="L4" s="245">
        <f>'令和◯年4月 管理表'!U6</f>
        <v>0</v>
      </c>
      <c r="M4" s="245">
        <f>'令和◯年5月 管理表'!U6</f>
        <v>0</v>
      </c>
      <c r="N4" s="245">
        <f>'令和◯年6月 管理表'!U6</f>
        <v>0</v>
      </c>
      <c r="O4" s="245">
        <f>'令和◯年7月 管理表'!U6</f>
        <v>0</v>
      </c>
      <c r="P4" s="245">
        <f>'令和◯年8月 管理表 '!U6</f>
        <v>0</v>
      </c>
      <c r="Q4" s="246">
        <f>SUM(K4:P4)</f>
        <v>0</v>
      </c>
      <c r="R4" s="247" t="str">
        <f>IFERROR(Q4/Q3, "0％")</f>
        <v>0％</v>
      </c>
    </row>
    <row r="5" spans="1:18" ht="30" customHeight="1">
      <c r="A5" s="687"/>
      <c r="B5" s="248">
        <v>1</v>
      </c>
      <c r="C5" s="661"/>
      <c r="D5" s="662"/>
      <c r="E5" s="662"/>
      <c r="F5" s="662"/>
      <c r="G5" s="662"/>
      <c r="H5" s="662"/>
      <c r="I5" s="662"/>
      <c r="J5" s="663"/>
      <c r="K5" s="249" t="str">
        <f>IFERROR(VLOOKUP(C5,'令和◯年3月 特定事業所集中減算入力シート'!$D$7:$E$50,2,),"0")</f>
        <v>0</v>
      </c>
      <c r="L5" s="249" t="str">
        <f>IFERROR(VLOOKUP(C5,'令和◯年4月 管理表'!$T$7:$U$59,2,),"0")</f>
        <v>0</v>
      </c>
      <c r="M5" s="249" t="str">
        <f>IFERROR(VLOOKUP(C5,'令和◯年5月 管理表'!$T$7:$U$59,2,),"0")</f>
        <v>0</v>
      </c>
      <c r="N5" s="249" t="str">
        <f>IFERROR(VLOOKUP(C5,'令和◯年6月 管理表'!$T$7:$U$59,2,),"0")</f>
        <v>0</v>
      </c>
      <c r="O5" s="249" t="str">
        <f>IFERROR(VLOOKUP(C5,'令和◯年7月 管理表'!$T$7:$U$59,2,),"0")</f>
        <v>0</v>
      </c>
      <c r="P5" s="249" t="str">
        <f>IFERROR(VLOOKUP(C5,'令和◯年8月 管理表 '!$T$7:$U$59,2,),"0")</f>
        <v>0</v>
      </c>
      <c r="Q5" s="250">
        <f t="shared" ref="Q5:Q27" si="0">SUM(K5:P5)</f>
        <v>0</v>
      </c>
      <c r="R5" s="251" t="str">
        <f>IFERROR(Q5/$Q$4, "0％")</f>
        <v>0％</v>
      </c>
    </row>
    <row r="6" spans="1:18" ht="30" customHeight="1">
      <c r="A6" s="687"/>
      <c r="B6" s="248">
        <v>2</v>
      </c>
      <c r="C6" s="661"/>
      <c r="D6" s="662"/>
      <c r="E6" s="662"/>
      <c r="F6" s="662"/>
      <c r="G6" s="662"/>
      <c r="H6" s="662"/>
      <c r="I6" s="662"/>
      <c r="J6" s="663"/>
      <c r="K6" s="249" t="str">
        <f>IFERROR(VLOOKUP(C6,'令和◯年3月 特定事業所集中減算入力シート'!$D$7:$E$50,2,),"0")</f>
        <v>0</v>
      </c>
      <c r="L6" s="249" t="str">
        <f>IFERROR(VLOOKUP(C6,'令和◯年4月 管理表'!$T$7:$U$59,2,),"0")</f>
        <v>0</v>
      </c>
      <c r="M6" s="249" t="str">
        <f>IFERROR(VLOOKUP(C6,'令和◯年5月 管理表'!$T$7:$U$59,2,),"0")</f>
        <v>0</v>
      </c>
      <c r="N6" s="249" t="str">
        <f>IFERROR(VLOOKUP(C6,'令和◯年6月 管理表'!$T$7:$U$59,2,),"0")</f>
        <v>0</v>
      </c>
      <c r="O6" s="249" t="str">
        <f>IFERROR(VLOOKUP(C6,'令和◯年7月 管理表'!$T$7:$U$59,2,),"0")</f>
        <v>0</v>
      </c>
      <c r="P6" s="249" t="str">
        <f>IFERROR(VLOOKUP(C6,'令和◯年8月 管理表 '!$T$7:$U$59,2,),"0")</f>
        <v>0</v>
      </c>
      <c r="Q6" s="246">
        <f t="shared" si="0"/>
        <v>0</v>
      </c>
      <c r="R6" s="251" t="str">
        <f t="shared" ref="R6:R9" si="1">IFERROR(Q6/$Q$4, "0％")</f>
        <v>0％</v>
      </c>
    </row>
    <row r="7" spans="1:18" ht="30" customHeight="1">
      <c r="A7" s="687"/>
      <c r="B7" s="248">
        <v>3</v>
      </c>
      <c r="C7" s="661"/>
      <c r="D7" s="662"/>
      <c r="E7" s="662"/>
      <c r="F7" s="662"/>
      <c r="G7" s="662"/>
      <c r="H7" s="662"/>
      <c r="I7" s="662"/>
      <c r="J7" s="663"/>
      <c r="K7" s="249" t="str">
        <f>IFERROR(VLOOKUP(C7,'令和◯年3月 特定事業所集中減算入力シート'!$D$7:$E$50,2,),"0")</f>
        <v>0</v>
      </c>
      <c r="L7" s="249" t="str">
        <f>IFERROR(VLOOKUP(C7,'令和◯年4月 管理表'!$T$7:$U$59,2,),"0")</f>
        <v>0</v>
      </c>
      <c r="M7" s="249" t="str">
        <f>IFERROR(VLOOKUP(C7,'令和◯年5月 管理表'!$T$7:$U$59,2,),"0")</f>
        <v>0</v>
      </c>
      <c r="N7" s="249" t="str">
        <f>IFERROR(VLOOKUP(C7,'令和◯年6月 管理表'!$T$7:$U$59,2,),"0")</f>
        <v>0</v>
      </c>
      <c r="O7" s="249" t="str">
        <f>IFERROR(VLOOKUP(C7,'令和◯年7月 管理表'!$T$7:$U$59,2,),"0")</f>
        <v>0</v>
      </c>
      <c r="P7" s="249" t="str">
        <f>IFERROR(VLOOKUP(C7,'令和◯年8月 管理表 '!$T$7:$U$59,2,),"0")</f>
        <v>0</v>
      </c>
      <c r="Q7" s="252">
        <f t="shared" si="0"/>
        <v>0</v>
      </c>
      <c r="R7" s="251" t="str">
        <f t="shared" si="1"/>
        <v>0％</v>
      </c>
    </row>
    <row r="8" spans="1:18" ht="30" customHeight="1">
      <c r="A8" s="687"/>
      <c r="B8" s="248">
        <v>4</v>
      </c>
      <c r="C8" s="661"/>
      <c r="D8" s="662"/>
      <c r="E8" s="662"/>
      <c r="F8" s="662"/>
      <c r="G8" s="662"/>
      <c r="H8" s="662"/>
      <c r="I8" s="662"/>
      <c r="J8" s="663"/>
      <c r="K8" s="249" t="str">
        <f>IFERROR(VLOOKUP(C8,'令和◯年3月 特定事業所集中減算入力シート'!$D$7:$E$50,2,),"0")</f>
        <v>0</v>
      </c>
      <c r="L8" s="249" t="str">
        <f>IFERROR(VLOOKUP(C8,'令和◯年4月 管理表'!$T$7:$U$59,2,),"0")</f>
        <v>0</v>
      </c>
      <c r="M8" s="249" t="str">
        <f>IFERROR(VLOOKUP(C8,'令和◯年5月 管理表'!$T$7:$U$59,2,),"0")</f>
        <v>0</v>
      </c>
      <c r="N8" s="249" t="str">
        <f>IFERROR(VLOOKUP(C8,'令和◯年6月 管理表'!$T$7:$U$59,2,),"0")</f>
        <v>0</v>
      </c>
      <c r="O8" s="249" t="str">
        <f>IFERROR(VLOOKUP(C8,'令和◯年7月 管理表'!$T$7:$U$59,2,),"0")</f>
        <v>0</v>
      </c>
      <c r="P8" s="249" t="str">
        <f>IFERROR(VLOOKUP(C8,'令和◯年8月 管理表 '!$T$7:$U$59,2,),"0")</f>
        <v>0</v>
      </c>
      <c r="Q8" s="252">
        <f t="shared" si="0"/>
        <v>0</v>
      </c>
      <c r="R8" s="251" t="str">
        <f t="shared" si="1"/>
        <v>0％</v>
      </c>
    </row>
    <row r="9" spans="1:18" ht="30" customHeight="1" thickBot="1">
      <c r="A9" s="688"/>
      <c r="B9" s="248">
        <v>5</v>
      </c>
      <c r="C9" s="664"/>
      <c r="D9" s="665"/>
      <c r="E9" s="665"/>
      <c r="F9" s="665"/>
      <c r="G9" s="665"/>
      <c r="H9" s="665"/>
      <c r="I9" s="665"/>
      <c r="J9" s="666"/>
      <c r="K9" s="249" t="str">
        <f>IFERROR(VLOOKUP(C9,'令和◯年3月 特定事業所集中減算入力シート'!$D$7:$E$50,2,),"0")</f>
        <v>0</v>
      </c>
      <c r="L9" s="249" t="str">
        <f>IFERROR(VLOOKUP(C9,'令和◯年4月 管理表'!$T$7:$U$59,2,),"0")</f>
        <v>0</v>
      </c>
      <c r="M9" s="249" t="str">
        <f>IFERROR(VLOOKUP(C9,'令和◯年5月 管理表'!$T$7:$U$59,2,),"0")</f>
        <v>0</v>
      </c>
      <c r="N9" s="249" t="str">
        <f>IFERROR(VLOOKUP(C9,'令和◯年6月 管理表'!$T$7:$U$59,2,),"0")</f>
        <v>0</v>
      </c>
      <c r="O9" s="249" t="str">
        <f>IFERROR(VLOOKUP(C9,'令和◯年7月 管理表'!$T$7:$U$59,2,),"0")</f>
        <v>0</v>
      </c>
      <c r="P9" s="249" t="str">
        <f>IFERROR(VLOOKUP(C9,'令和◯年8月 管理表 '!$T$7:$U$59,2,),"0")</f>
        <v>0</v>
      </c>
      <c r="Q9" s="252">
        <f t="shared" si="0"/>
        <v>0</v>
      </c>
      <c r="R9" s="251" t="str">
        <f t="shared" si="1"/>
        <v>0％</v>
      </c>
    </row>
    <row r="10" spans="1:18" ht="30" customHeight="1">
      <c r="A10" s="672" t="s">
        <v>124</v>
      </c>
      <c r="B10" s="674" t="s">
        <v>125</v>
      </c>
      <c r="C10" s="675"/>
      <c r="D10" s="675"/>
      <c r="E10" s="675"/>
      <c r="F10" s="675"/>
      <c r="G10" s="675"/>
      <c r="H10" s="675"/>
      <c r="I10" s="675"/>
      <c r="J10" s="675"/>
      <c r="K10" s="253">
        <f>'令和◯年3月 特定事業所集中減算入力シート'!H6</f>
        <v>0</v>
      </c>
      <c r="L10" s="253">
        <f>'令和◯年4月 管理表'!Y6</f>
        <v>0</v>
      </c>
      <c r="M10" s="253">
        <f>'令和◯年5月 管理表'!Y6</f>
        <v>0</v>
      </c>
      <c r="N10" s="253">
        <f>'令和◯年6月 管理表'!Y6</f>
        <v>0</v>
      </c>
      <c r="O10" s="253">
        <f>'令和◯年7月 管理表'!Y6</f>
        <v>0</v>
      </c>
      <c r="P10" s="253">
        <f>'令和◯年8月 管理表 '!Y6</f>
        <v>0</v>
      </c>
      <c r="Q10" s="254">
        <f t="shared" si="0"/>
        <v>0</v>
      </c>
      <c r="R10" s="247" t="str">
        <f>IFERROR(Q10/Q3, "0％")</f>
        <v>0％</v>
      </c>
    </row>
    <row r="11" spans="1:18" ht="30" customHeight="1">
      <c r="A11" s="673"/>
      <c r="B11" s="248">
        <v>1</v>
      </c>
      <c r="C11" s="661"/>
      <c r="D11" s="662"/>
      <c r="E11" s="662"/>
      <c r="F11" s="662"/>
      <c r="G11" s="662"/>
      <c r="H11" s="662"/>
      <c r="I11" s="662"/>
      <c r="J11" s="663"/>
      <c r="K11" s="249" t="str">
        <f>IFERROR(VLOOKUP(C11,'令和◯年3月 特定事業所集中減算入力シート'!$G$7:$H$50,2,),"0")</f>
        <v>0</v>
      </c>
      <c r="L11" s="249" t="str">
        <f>IFERROR(VLOOKUP(C11,'令和◯年4月 管理表'!$X$7:$Y$59,2,),"0")</f>
        <v>0</v>
      </c>
      <c r="M11" s="249" t="str">
        <f>IFERROR(VLOOKUP(C11,'令和◯年5月 管理表'!$X$7:$Y$59,2,),"0")</f>
        <v>0</v>
      </c>
      <c r="N11" s="249" t="str">
        <f>IFERROR(VLOOKUP(C11,'令和◯年6月 管理表'!$X$7:$Y$59,2,),"0")</f>
        <v>0</v>
      </c>
      <c r="O11" s="249" t="str">
        <f>IFERROR(VLOOKUP(C11,'令和◯年7月 管理表'!$X$7:$Y$59,2,),"0")</f>
        <v>0</v>
      </c>
      <c r="P11" s="249" t="str">
        <f>IFERROR(VLOOKUP(C11,'令和◯年8月 管理表 '!$X$7:$Y$59,2,),"0")</f>
        <v>0</v>
      </c>
      <c r="Q11" s="250">
        <f t="shared" si="0"/>
        <v>0</v>
      </c>
      <c r="R11" s="251" t="str">
        <f>IFERROR(Q11/$Q$10, "0％")</f>
        <v>0％</v>
      </c>
    </row>
    <row r="12" spans="1:18" ht="30" customHeight="1">
      <c r="A12" s="673"/>
      <c r="B12" s="248">
        <v>2</v>
      </c>
      <c r="C12" s="661"/>
      <c r="D12" s="662"/>
      <c r="E12" s="662"/>
      <c r="F12" s="662"/>
      <c r="G12" s="662"/>
      <c r="H12" s="662"/>
      <c r="I12" s="662"/>
      <c r="J12" s="663"/>
      <c r="K12" s="249" t="str">
        <f>IFERROR(VLOOKUP(C12,'令和◯年3月 特定事業所集中減算入力シート'!$G$7:$H$50,2,),"0")</f>
        <v>0</v>
      </c>
      <c r="L12" s="249" t="str">
        <f>IFERROR(VLOOKUP(C12,'令和◯年4月 管理表'!$X$7:$Y$59,2,),"0")</f>
        <v>0</v>
      </c>
      <c r="M12" s="249" t="str">
        <f>IFERROR(VLOOKUP(C12,'令和◯年5月 管理表'!$X$7:$Y$59,2,),"0")</f>
        <v>0</v>
      </c>
      <c r="N12" s="249" t="str">
        <f>IFERROR(VLOOKUP(C12,'令和◯年6月 管理表'!$X$7:$Y$59,2,),"0")</f>
        <v>0</v>
      </c>
      <c r="O12" s="249" t="str">
        <f>IFERROR(VLOOKUP(C12,'令和◯年7月 管理表'!$X$7:$Y$59,2,),"0")</f>
        <v>0</v>
      </c>
      <c r="P12" s="249" t="str">
        <f>IFERROR(VLOOKUP(C12,'令和◯年8月 管理表 '!$X$7:$Y$59,2,),"0")</f>
        <v>0</v>
      </c>
      <c r="Q12" s="250">
        <f t="shared" si="0"/>
        <v>0</v>
      </c>
      <c r="R12" s="251" t="str">
        <f t="shared" ref="R12:R15" si="2">IFERROR(Q12/$Q$10, "0％")</f>
        <v>0％</v>
      </c>
    </row>
    <row r="13" spans="1:18" ht="30" customHeight="1">
      <c r="A13" s="673"/>
      <c r="B13" s="248">
        <v>3</v>
      </c>
      <c r="C13" s="661"/>
      <c r="D13" s="662"/>
      <c r="E13" s="662"/>
      <c r="F13" s="662"/>
      <c r="G13" s="662"/>
      <c r="H13" s="662"/>
      <c r="I13" s="662"/>
      <c r="J13" s="663"/>
      <c r="K13" s="249" t="str">
        <f>IFERROR(VLOOKUP(C13,'令和◯年3月 特定事業所集中減算入力シート'!$G$7:$H$50,2,),"0")</f>
        <v>0</v>
      </c>
      <c r="L13" s="249" t="str">
        <f>IFERROR(VLOOKUP(C13,'令和◯年4月 管理表'!$X$7:$Y$59,2,),"0")</f>
        <v>0</v>
      </c>
      <c r="M13" s="249" t="str">
        <f>IFERROR(VLOOKUP(C13,'令和◯年5月 管理表'!$X$7:$Y$59,2,),"0")</f>
        <v>0</v>
      </c>
      <c r="N13" s="249" t="str">
        <f>IFERROR(VLOOKUP(C13,'令和◯年6月 管理表'!$X$7:$Y$59,2,),"0")</f>
        <v>0</v>
      </c>
      <c r="O13" s="249" t="str">
        <f>IFERROR(VLOOKUP(C13,'令和◯年7月 管理表'!$X$7:$Y$59,2,),"0")</f>
        <v>0</v>
      </c>
      <c r="P13" s="249" t="str">
        <f>IFERROR(VLOOKUP(C13,'令和◯年8月 管理表 '!$X$7:$Y$59,2,),"0")</f>
        <v>0</v>
      </c>
      <c r="Q13" s="252">
        <f t="shared" si="0"/>
        <v>0</v>
      </c>
      <c r="R13" s="251" t="str">
        <f t="shared" si="2"/>
        <v>0％</v>
      </c>
    </row>
    <row r="14" spans="1:18" ht="30" customHeight="1">
      <c r="A14" s="673"/>
      <c r="B14" s="248">
        <v>4</v>
      </c>
      <c r="C14" s="661"/>
      <c r="D14" s="662"/>
      <c r="E14" s="662"/>
      <c r="F14" s="662"/>
      <c r="G14" s="662"/>
      <c r="H14" s="662"/>
      <c r="I14" s="662"/>
      <c r="J14" s="663"/>
      <c r="K14" s="249" t="str">
        <f>IFERROR(VLOOKUP(C14,'令和◯年3月 特定事業所集中減算入力シート'!$G$7:$H$50,2,),"0")</f>
        <v>0</v>
      </c>
      <c r="L14" s="249" t="str">
        <f>IFERROR(VLOOKUP(C14,'令和◯年4月 管理表'!$X$7:$Y$59,2,),"0")</f>
        <v>0</v>
      </c>
      <c r="M14" s="249" t="str">
        <f>IFERROR(VLOOKUP(C14,'令和◯年5月 管理表'!$X$7:$Y$59,2,),"0")</f>
        <v>0</v>
      </c>
      <c r="N14" s="249" t="str">
        <f>IFERROR(VLOOKUP(C14,'令和◯年6月 管理表'!$X$7:$Y$59,2,),"0")</f>
        <v>0</v>
      </c>
      <c r="O14" s="249" t="str">
        <f>IFERROR(VLOOKUP(C14,'令和◯年7月 管理表'!$X$7:$Y$59,2,),"0")</f>
        <v>0</v>
      </c>
      <c r="P14" s="249" t="str">
        <f>IFERROR(VLOOKUP(C14,'令和◯年8月 管理表 '!$X$7:$Y$59,2,),"0")</f>
        <v>0</v>
      </c>
      <c r="Q14" s="252">
        <f t="shared" si="0"/>
        <v>0</v>
      </c>
      <c r="R14" s="251" t="str">
        <f t="shared" si="2"/>
        <v>0％</v>
      </c>
    </row>
    <row r="15" spans="1:18" ht="30" customHeight="1" thickBot="1">
      <c r="A15" s="673"/>
      <c r="B15" s="255">
        <v>5</v>
      </c>
      <c r="C15" s="676"/>
      <c r="D15" s="677"/>
      <c r="E15" s="677"/>
      <c r="F15" s="677"/>
      <c r="G15" s="677"/>
      <c r="H15" s="677"/>
      <c r="I15" s="677"/>
      <c r="J15" s="678"/>
      <c r="K15" s="249" t="str">
        <f>IFERROR(VLOOKUP(C15,'令和◯年3月 特定事業所集中減算入力シート'!$G$7:$H$50,2,),"0")</f>
        <v>0</v>
      </c>
      <c r="L15" s="249" t="str">
        <f>IFERROR(VLOOKUP(C15,'令和◯年4月 管理表'!$X$7:$Y$59,2,),"0")</f>
        <v>0</v>
      </c>
      <c r="M15" s="249" t="str">
        <f>IFERROR(VLOOKUP(C15,'令和◯年5月 管理表'!$X$7:$Y$59,2,),"0")</f>
        <v>0</v>
      </c>
      <c r="N15" s="249" t="str">
        <f>IFERROR(VLOOKUP(C15,'令和◯年6月 管理表'!$X$7:$Y$59,2,),"0")</f>
        <v>0</v>
      </c>
      <c r="O15" s="249" t="str">
        <f>IFERROR(VLOOKUP(C15,'令和◯年7月 管理表'!$X$7:$Y$59,2,),"0")</f>
        <v>0</v>
      </c>
      <c r="P15" s="249" t="str">
        <f>IFERROR(VLOOKUP(C15,'令和◯年8月 管理表 '!$X$7:$Y$59,2,),"0")</f>
        <v>0</v>
      </c>
      <c r="Q15" s="252">
        <f t="shared" si="0"/>
        <v>0</v>
      </c>
      <c r="R15" s="256" t="str">
        <f t="shared" si="2"/>
        <v>0％</v>
      </c>
    </row>
    <row r="16" spans="1:18" ht="30" customHeight="1">
      <c r="A16" s="667" t="s">
        <v>126</v>
      </c>
      <c r="B16" s="670" t="s">
        <v>127</v>
      </c>
      <c r="C16" s="671"/>
      <c r="D16" s="671"/>
      <c r="E16" s="671"/>
      <c r="F16" s="671"/>
      <c r="G16" s="671"/>
      <c r="H16" s="671"/>
      <c r="I16" s="671"/>
      <c r="J16" s="671"/>
      <c r="K16" s="253">
        <f>'令和◯年3月 特定事業所集中減算入力シート'!K6</f>
        <v>0</v>
      </c>
      <c r="L16" s="253">
        <f>'令和◯年4月 管理表'!$AC$6</f>
        <v>0</v>
      </c>
      <c r="M16" s="253">
        <f>'令和◯年5月 管理表'!$AC$6</f>
        <v>0</v>
      </c>
      <c r="N16" s="253">
        <f>'令和◯年6月 管理表'!$AC$6</f>
        <v>0</v>
      </c>
      <c r="O16" s="253">
        <f>'令和◯年7月 管理表'!$AC$6</f>
        <v>0</v>
      </c>
      <c r="P16" s="253">
        <f>'令和◯年8月 管理表 '!$AC$6</f>
        <v>0</v>
      </c>
      <c r="Q16" s="254">
        <f t="shared" si="0"/>
        <v>0</v>
      </c>
      <c r="R16" s="247" t="str">
        <f>IFERROR(Q16/Q3, "0％")</f>
        <v>0％</v>
      </c>
    </row>
    <row r="17" spans="1:18" ht="30" customHeight="1">
      <c r="A17" s="668"/>
      <c r="B17" s="248">
        <v>1</v>
      </c>
      <c r="C17" s="661"/>
      <c r="D17" s="662"/>
      <c r="E17" s="662"/>
      <c r="F17" s="662"/>
      <c r="G17" s="662"/>
      <c r="H17" s="662"/>
      <c r="I17" s="662"/>
      <c r="J17" s="663"/>
      <c r="K17" s="249" t="str">
        <f>IFERROR(VLOOKUP(C17,'令和◯年3月 特定事業所集中減算入力シート'!$J$7:$K$50,2,),"0")</f>
        <v>0</v>
      </c>
      <c r="L17" s="249" t="str">
        <f>IFERROR(VLOOKUP($C$17,'令和◯年4月 管理表'!$AB$7:$AC$59,2,),"0")</f>
        <v>0</v>
      </c>
      <c r="M17" s="249" t="str">
        <f>IFERROR(VLOOKUP(C17,'令和◯年5月 管理表'!$AB$7:$AC$59,2,),"0")</f>
        <v>0</v>
      </c>
      <c r="N17" s="249" t="str">
        <f>IFERROR(VLOOKUP(C17,'令和◯年6月 管理表'!$AB$7:$AC$59,2,),"0")</f>
        <v>0</v>
      </c>
      <c r="O17" s="249" t="str">
        <f>IFERROR(VLOOKUP(C17,'令和◯年7月 管理表'!$AB$7:$AC$59,2,),"0")</f>
        <v>0</v>
      </c>
      <c r="P17" s="249" t="str">
        <f>IFERROR(VLOOKUP(C17,'令和◯年8月 管理表 '!AB7:AC59,2,),"0")</f>
        <v>0</v>
      </c>
      <c r="Q17" s="250">
        <f t="shared" si="0"/>
        <v>0</v>
      </c>
      <c r="R17" s="251" t="str">
        <f>IFERROR(Q17/$Q$16, "0％")</f>
        <v>0％</v>
      </c>
    </row>
    <row r="18" spans="1:18" ht="30" customHeight="1">
      <c r="A18" s="668"/>
      <c r="B18" s="248">
        <v>2</v>
      </c>
      <c r="C18" s="661"/>
      <c r="D18" s="662"/>
      <c r="E18" s="662"/>
      <c r="F18" s="662"/>
      <c r="G18" s="662"/>
      <c r="H18" s="662"/>
      <c r="I18" s="662"/>
      <c r="J18" s="663"/>
      <c r="K18" s="249" t="str">
        <f>IFERROR(VLOOKUP(C18,'令和◯年3月 特定事業所集中減算入力シート'!$J$7:$K$50,2,),"0")</f>
        <v>0</v>
      </c>
      <c r="L18" s="249" t="str">
        <f>IFERROR(VLOOKUP(C18,'令和◯年4月 管理表'!$AB$7:$AC$59,2,),"0")</f>
        <v>0</v>
      </c>
      <c r="M18" s="249" t="str">
        <f>IFERROR(VLOOKUP(C18,'令和◯年5月 管理表'!$AB$7:$AC$59,2,),"0")</f>
        <v>0</v>
      </c>
      <c r="N18" s="249" t="str">
        <f>IFERROR(VLOOKUP(C18,'令和◯年6月 管理表'!$AB$7:$AC$59,2,),"0")</f>
        <v>0</v>
      </c>
      <c r="O18" s="249" t="str">
        <f>IFERROR(VLOOKUP(C18,'令和◯年7月 管理表'!$AB$7:$AC$59,2,),"0")</f>
        <v>0</v>
      </c>
      <c r="P18" s="249" t="str">
        <f>IFERROR(VLOOKUP(C18,'令和◯年8月 管理表 '!AB8:AC60,2,),"0")</f>
        <v>0</v>
      </c>
      <c r="Q18" s="250">
        <f t="shared" si="0"/>
        <v>0</v>
      </c>
      <c r="R18" s="251" t="str">
        <f t="shared" ref="R18:R21" si="3">IFERROR(Q18/$Q$16, "0％")</f>
        <v>0％</v>
      </c>
    </row>
    <row r="19" spans="1:18" ht="30" customHeight="1">
      <c r="A19" s="668"/>
      <c r="B19" s="248">
        <v>3</v>
      </c>
      <c r="C19" s="661"/>
      <c r="D19" s="662"/>
      <c r="E19" s="662"/>
      <c r="F19" s="662"/>
      <c r="G19" s="662"/>
      <c r="H19" s="662"/>
      <c r="I19" s="662"/>
      <c r="J19" s="663"/>
      <c r="K19" s="249" t="str">
        <f>IFERROR(VLOOKUP(C19,'令和◯年3月 特定事業所集中減算入力シート'!$J$7:$K$50,2,),"0")</f>
        <v>0</v>
      </c>
      <c r="L19" s="249" t="str">
        <f>IFERROR(VLOOKUP(C19,'令和◯年4月 管理表'!$AB$7:$AC$59,2,),"0")</f>
        <v>0</v>
      </c>
      <c r="M19" s="249" t="str">
        <f>IFERROR(VLOOKUP(C19,'令和◯年5月 管理表'!$AB$7:$AC$59,2,),"0")</f>
        <v>0</v>
      </c>
      <c r="N19" s="249" t="str">
        <f>IFERROR(VLOOKUP(C19,'令和◯年6月 管理表'!$AB$7:$AC$59,2,),"0")</f>
        <v>0</v>
      </c>
      <c r="O19" s="249" t="str">
        <f>IFERROR(VLOOKUP(C19,'令和◯年7月 管理表'!$AB$7:$AC$59,2,),"0")</f>
        <v>0</v>
      </c>
      <c r="P19" s="249" t="str">
        <f>IFERROR(VLOOKUP(C19,'令和◯年8月 管理表 '!AB9:AC61,2,),"0")</f>
        <v>0</v>
      </c>
      <c r="Q19" s="252">
        <f t="shared" si="0"/>
        <v>0</v>
      </c>
      <c r="R19" s="251" t="str">
        <f t="shared" si="3"/>
        <v>0％</v>
      </c>
    </row>
    <row r="20" spans="1:18" ht="30" customHeight="1">
      <c r="A20" s="668"/>
      <c r="B20" s="248">
        <v>4</v>
      </c>
      <c r="C20" s="661"/>
      <c r="D20" s="662"/>
      <c r="E20" s="662"/>
      <c r="F20" s="662"/>
      <c r="G20" s="662"/>
      <c r="H20" s="662"/>
      <c r="I20" s="662"/>
      <c r="J20" s="663"/>
      <c r="K20" s="249" t="str">
        <f>IFERROR(VLOOKUP(C20,'令和◯年3月 特定事業所集中減算入力シート'!$J$7:$K$50,2,),"0")</f>
        <v>0</v>
      </c>
      <c r="L20" s="249" t="str">
        <f>IFERROR(VLOOKUP(C20,'令和◯年4月 管理表'!$AB$7:$AC$59,2,),"0")</f>
        <v>0</v>
      </c>
      <c r="M20" s="249" t="str">
        <f>IFERROR(VLOOKUP(C20,'令和◯年5月 管理表'!$AB$7:$AC$59,2,),"0")</f>
        <v>0</v>
      </c>
      <c r="N20" s="249" t="str">
        <f>IFERROR(VLOOKUP(C20,'令和◯年6月 管理表'!$AB$7:$AC$59,2,),"0")</f>
        <v>0</v>
      </c>
      <c r="O20" s="249" t="str">
        <f>IFERROR(VLOOKUP(C20,'令和◯年7月 管理表'!$AB$7:$AC$59,2,),"0")</f>
        <v>0</v>
      </c>
      <c r="P20" s="249" t="str">
        <f>IFERROR(VLOOKUP(C20,'令和◯年8月 管理表 '!AB10:AC62,2,),"0")</f>
        <v>0</v>
      </c>
      <c r="Q20" s="252">
        <f t="shared" si="0"/>
        <v>0</v>
      </c>
      <c r="R20" s="251" t="str">
        <f t="shared" si="3"/>
        <v>0％</v>
      </c>
    </row>
    <row r="21" spans="1:18" ht="30" customHeight="1" thickBot="1">
      <c r="A21" s="669"/>
      <c r="B21" s="248">
        <v>5</v>
      </c>
      <c r="C21" s="664"/>
      <c r="D21" s="665"/>
      <c r="E21" s="665"/>
      <c r="F21" s="665"/>
      <c r="G21" s="665"/>
      <c r="H21" s="665"/>
      <c r="I21" s="665"/>
      <c r="J21" s="666"/>
      <c r="K21" s="249" t="str">
        <f>IFERROR(VLOOKUP(C21,'令和◯年3月 特定事業所集中減算入力シート'!$J$7:$K$50,2,),"0")</f>
        <v>0</v>
      </c>
      <c r="L21" s="249" t="str">
        <f>IFERROR(VLOOKUP(C21,'令和◯年4月 管理表'!$AB$7:$AC$59,2,),"0")</f>
        <v>0</v>
      </c>
      <c r="M21" s="249" t="str">
        <f>IFERROR(VLOOKUP(C21,'令和◯年5月 管理表'!$AB$7:$AC$59,2,),"0")</f>
        <v>0</v>
      </c>
      <c r="N21" s="249" t="str">
        <f>IFERROR(VLOOKUP(C21,'令和◯年6月 管理表'!$AB$7:$AC$59,2,),"0")</f>
        <v>0</v>
      </c>
      <c r="O21" s="249" t="str">
        <f>IFERROR(VLOOKUP(C21,'令和◯年7月 管理表'!$AB$7:$AC$59,2,),"0")</f>
        <v>0</v>
      </c>
      <c r="P21" s="249" t="str">
        <f>IFERROR(VLOOKUP(C21,'令和◯年8月 管理表 '!AB11:AC63,2,),"0")</f>
        <v>0</v>
      </c>
      <c r="Q21" s="257">
        <f t="shared" si="0"/>
        <v>0</v>
      </c>
      <c r="R21" s="258" t="str">
        <f t="shared" si="3"/>
        <v>0％</v>
      </c>
    </row>
    <row r="22" spans="1:18" ht="30" customHeight="1">
      <c r="A22" s="656" t="s">
        <v>128</v>
      </c>
      <c r="B22" s="659" t="s">
        <v>129</v>
      </c>
      <c r="C22" s="660"/>
      <c r="D22" s="660"/>
      <c r="E22" s="660"/>
      <c r="F22" s="660"/>
      <c r="G22" s="660"/>
      <c r="H22" s="660"/>
      <c r="I22" s="660"/>
      <c r="J22" s="660"/>
      <c r="K22" s="253">
        <f>'令和◯年3月 特定事業所集中減算入力シート'!N6</f>
        <v>0</v>
      </c>
      <c r="L22" s="253">
        <f>'令和◯年4月 管理表'!$AG$6</f>
        <v>0</v>
      </c>
      <c r="M22" s="253">
        <f>'令和◯年5月 管理表'!$AG$6</f>
        <v>0</v>
      </c>
      <c r="N22" s="253">
        <f>'令和◯年6月 管理表'!$AG$6</f>
        <v>0</v>
      </c>
      <c r="O22" s="253">
        <f>'令和◯年7月 管理表'!$AG$6</f>
        <v>0</v>
      </c>
      <c r="P22" s="253">
        <f>'令和◯年8月 管理表 '!AG6</f>
        <v>0</v>
      </c>
      <c r="Q22" s="254">
        <f t="shared" si="0"/>
        <v>0</v>
      </c>
      <c r="R22" s="259" t="str">
        <f>IFERROR(Q22/Q3, "0％")</f>
        <v>0％</v>
      </c>
    </row>
    <row r="23" spans="1:18" ht="30" customHeight="1">
      <c r="A23" s="657"/>
      <c r="B23" s="248">
        <v>1</v>
      </c>
      <c r="C23" s="661"/>
      <c r="D23" s="662"/>
      <c r="E23" s="662"/>
      <c r="F23" s="662"/>
      <c r="G23" s="662"/>
      <c r="H23" s="662"/>
      <c r="I23" s="662"/>
      <c r="J23" s="663"/>
      <c r="K23" s="249" t="str">
        <f>IFERROR(VLOOKUP(C23,'令和◯年3月 特定事業所集中減算入力シート'!$M$7:$N$50,2,),"0")</f>
        <v>0</v>
      </c>
      <c r="L23" s="249" t="str">
        <f>IFERROR(VLOOKUP($C$23,'令和◯年4月 管理表'!$AF$7:$AG$59,2,),"0")</f>
        <v>0</v>
      </c>
      <c r="M23" s="249" t="str">
        <f>IFERROR(VLOOKUP(C23,'令和◯年5月 管理表'!$AF$7:$AG$59,2,),"0")</f>
        <v>0</v>
      </c>
      <c r="N23" s="249" t="str">
        <f>IFERROR(VLOOKUP(C23,'令和◯年6月 管理表'!$AF$7:$AG$59,2,),"0")</f>
        <v>0</v>
      </c>
      <c r="O23" s="249" t="str">
        <f>IFERROR(VLOOKUP(C23,'令和◯年7月 管理表'!$AF$7:$AG$59,2,),"0")</f>
        <v>0</v>
      </c>
      <c r="P23" s="249" t="str">
        <f>IFERROR(VLOOKUP(C23,'令和◯年8月 管理表 '!$AF$7:$AG$59,2,),"0")</f>
        <v>0</v>
      </c>
      <c r="Q23" s="250">
        <f t="shared" si="0"/>
        <v>0</v>
      </c>
      <c r="R23" s="251" t="str">
        <f>IFERROR(Q23/$Q$22, "0％")</f>
        <v>0％</v>
      </c>
    </row>
    <row r="24" spans="1:18" ht="28.95" customHeight="1">
      <c r="A24" s="657"/>
      <c r="B24" s="248">
        <v>2</v>
      </c>
      <c r="C24" s="661"/>
      <c r="D24" s="662"/>
      <c r="E24" s="662"/>
      <c r="F24" s="662"/>
      <c r="G24" s="662"/>
      <c r="H24" s="662"/>
      <c r="I24" s="662"/>
      <c r="J24" s="663"/>
      <c r="K24" s="249" t="str">
        <f>IFERROR(VLOOKUP(C24,'令和◯年3月 特定事業所集中減算入力シート'!$M$7:$N$50,2,),"0")</f>
        <v>0</v>
      </c>
      <c r="L24" s="249" t="str">
        <f>IFERROR(VLOOKUP(C24,'令和◯年4月 管理表'!$AF$7:$AG$59,2,),"0")</f>
        <v>0</v>
      </c>
      <c r="M24" s="249" t="str">
        <f>IFERROR(VLOOKUP(C24,'令和◯年5月 管理表'!$AF$7:$AG$59,2,),"0")</f>
        <v>0</v>
      </c>
      <c r="N24" s="249" t="str">
        <f>IFERROR(VLOOKUP(C24,'令和◯年6月 管理表'!$AF$7:$AG$59,2,),"0")</f>
        <v>0</v>
      </c>
      <c r="O24" s="249" t="str">
        <f>IFERROR(VLOOKUP(C24,'令和◯年7月 管理表'!$AF$7:$AG$59,2,),"0")</f>
        <v>0</v>
      </c>
      <c r="P24" s="249" t="str">
        <f>IFERROR(VLOOKUP(C24,'令和◯年8月 管理表 '!$AF$7:$AG$59,2,),"0")</f>
        <v>0</v>
      </c>
      <c r="Q24" s="250">
        <f t="shared" si="0"/>
        <v>0</v>
      </c>
      <c r="R24" s="251" t="str">
        <f t="shared" ref="R24:R27" si="4">IFERROR(Q24/$Q$22, "0％")</f>
        <v>0％</v>
      </c>
    </row>
    <row r="25" spans="1:18" ht="28.95" customHeight="1">
      <c r="A25" s="657"/>
      <c r="B25" s="248">
        <v>3</v>
      </c>
      <c r="C25" s="661"/>
      <c r="D25" s="662"/>
      <c r="E25" s="662"/>
      <c r="F25" s="662"/>
      <c r="G25" s="662"/>
      <c r="H25" s="662"/>
      <c r="I25" s="662"/>
      <c r="J25" s="663"/>
      <c r="K25" s="249" t="str">
        <f>IFERROR(VLOOKUP(C25,'令和◯年3月 特定事業所集中減算入力シート'!$M$7:$N$50,2,),"0")</f>
        <v>0</v>
      </c>
      <c r="L25" s="249" t="str">
        <f>IFERROR(VLOOKUP(C25,'令和◯年4月 管理表'!$AF$7:$AG$59,2,),"0")</f>
        <v>0</v>
      </c>
      <c r="M25" s="249" t="str">
        <f>IFERROR(VLOOKUP(C25,'令和◯年5月 管理表'!$AF$7:$AG$59,2,),"0")</f>
        <v>0</v>
      </c>
      <c r="N25" s="249" t="str">
        <f>IFERROR(VLOOKUP(C25,'令和◯年6月 管理表'!$AF$7:$AG$59,2,),"0")</f>
        <v>0</v>
      </c>
      <c r="O25" s="249" t="str">
        <f>IFERROR(VLOOKUP(C25,'令和◯年7月 管理表'!$AF$7:$AG$59,2,),"0")</f>
        <v>0</v>
      </c>
      <c r="P25" s="249" t="str">
        <f>IFERROR(VLOOKUP(C25,'令和◯年8月 管理表 '!$AF$7:$AG$59,2,),"0")</f>
        <v>0</v>
      </c>
      <c r="Q25" s="250">
        <f t="shared" si="0"/>
        <v>0</v>
      </c>
      <c r="R25" s="251" t="str">
        <f t="shared" si="4"/>
        <v>0％</v>
      </c>
    </row>
    <row r="26" spans="1:18" ht="28.95" customHeight="1">
      <c r="A26" s="657"/>
      <c r="B26" s="248">
        <v>4</v>
      </c>
      <c r="C26" s="661"/>
      <c r="D26" s="662"/>
      <c r="E26" s="662"/>
      <c r="F26" s="662"/>
      <c r="G26" s="662"/>
      <c r="H26" s="662"/>
      <c r="I26" s="662"/>
      <c r="J26" s="663"/>
      <c r="K26" s="249" t="str">
        <f>IFERROR(VLOOKUP(C26,'令和◯年3月 特定事業所集中減算入力シート'!$M$7:$N$50,2,),"0")</f>
        <v>0</v>
      </c>
      <c r="L26" s="249" t="str">
        <f>IFERROR(VLOOKUP(C26,'令和◯年4月 管理表'!$AF$7:$AG$59,2,),"0")</f>
        <v>0</v>
      </c>
      <c r="M26" s="249" t="str">
        <f>IFERROR(VLOOKUP(C26,'令和◯年5月 管理表'!$AF$7:$AG$59,2,),"0")</f>
        <v>0</v>
      </c>
      <c r="N26" s="249" t="str">
        <f>IFERROR(VLOOKUP(C26,'令和◯年6月 管理表'!$AF$7:$AG$59,2,),"0")</f>
        <v>0</v>
      </c>
      <c r="O26" s="249" t="str">
        <f>IFERROR(VLOOKUP(C26,'令和◯年7月 管理表'!$AF$7:$AG$59,2,),"0")</f>
        <v>0</v>
      </c>
      <c r="P26" s="249" t="str">
        <f>IFERROR(VLOOKUP(C26,'令和◯年8月 管理表 '!$AF$7:$AG$59,2,),"0")</f>
        <v>0</v>
      </c>
      <c r="Q26" s="250">
        <f t="shared" si="0"/>
        <v>0</v>
      </c>
      <c r="R26" s="251" t="str">
        <f t="shared" si="4"/>
        <v>0％</v>
      </c>
    </row>
    <row r="27" spans="1:18" ht="28.2" customHeight="1" thickBot="1">
      <c r="A27" s="658"/>
      <c r="B27" s="260">
        <v>5</v>
      </c>
      <c r="C27" s="664"/>
      <c r="D27" s="665"/>
      <c r="E27" s="665"/>
      <c r="F27" s="665"/>
      <c r="G27" s="665"/>
      <c r="H27" s="665"/>
      <c r="I27" s="665"/>
      <c r="J27" s="666"/>
      <c r="K27" s="249" t="str">
        <f>IFERROR(VLOOKUP(C27,'令和◯年3月 特定事業所集中減算入力シート'!$M$7:$N$50,2,),"0")</f>
        <v>0</v>
      </c>
      <c r="L27" s="249" t="str">
        <f>IFERROR(VLOOKUP(C27,'令和◯年4月 管理表'!$AF$7:$AG$59,2,),"0")</f>
        <v>0</v>
      </c>
      <c r="M27" s="249" t="str">
        <f>IFERROR(VLOOKUP(C27,'令和◯年5月 管理表'!$AF$7:$AG$59,2,),"0")</f>
        <v>0</v>
      </c>
      <c r="N27" s="249" t="str">
        <f>IFERROR(VLOOKUP(C27,'令和◯年6月 管理表'!$AF$7:$AG$59,2,),"0")</f>
        <v>0</v>
      </c>
      <c r="O27" s="249" t="str">
        <f>IFERROR(VLOOKUP(C27,'令和◯年7月 管理表'!$AF$7:$AG$59,2,),"0")</f>
        <v>0</v>
      </c>
      <c r="P27" s="249" t="str">
        <f>IFERROR(VLOOKUP(C27,'令和◯年8月 管理表 '!$AF$7:$AG$59,2,),"0")</f>
        <v>0</v>
      </c>
      <c r="Q27" s="261">
        <f t="shared" si="0"/>
        <v>0</v>
      </c>
      <c r="R27" s="258" t="str">
        <f t="shared" si="4"/>
        <v>0％</v>
      </c>
    </row>
    <row r="28" spans="1:18" ht="28.2" customHeight="1">
      <c r="A28" s="339"/>
      <c r="B28" s="340"/>
      <c r="C28" s="341"/>
      <c r="D28" s="341"/>
      <c r="E28" s="341"/>
      <c r="F28" s="341"/>
      <c r="G28" s="341"/>
      <c r="H28" s="341"/>
      <c r="I28" s="341"/>
      <c r="J28" s="341"/>
      <c r="K28" s="340"/>
      <c r="L28" s="340"/>
      <c r="M28" s="340"/>
      <c r="N28" s="340"/>
      <c r="O28" s="340"/>
      <c r="P28" s="340"/>
      <c r="Q28" s="424"/>
      <c r="R28" s="425"/>
    </row>
    <row r="29" spans="1:18" ht="30" customHeight="1">
      <c r="A29" s="339"/>
      <c r="B29" s="340"/>
      <c r="C29" s="341"/>
      <c r="D29" s="341"/>
      <c r="E29" s="341"/>
      <c r="F29" s="341"/>
      <c r="G29" s="341"/>
      <c r="H29" s="341"/>
      <c r="I29" s="341"/>
      <c r="J29" s="341"/>
      <c r="K29" s="340"/>
      <c r="L29" s="340"/>
      <c r="M29" s="340"/>
      <c r="N29" s="340"/>
      <c r="O29" s="340"/>
      <c r="P29" s="340"/>
      <c r="Q29" s="340"/>
      <c r="R29" s="426"/>
    </row>
    <row r="30" spans="1:18" ht="14.25" customHeight="1">
      <c r="A30" s="342" t="s">
        <v>130</v>
      </c>
    </row>
  </sheetData>
  <sheetProtection algorithmName="SHA-512" hashValue="Kd1loNGoeCjlwJteZMy2x+Cop0WOBleAn4OB0tsEY8uGx47GxdMm9ZUEHB1CiyupEro1ap/CxkK3ObgH0Xhcew==" saltValue="wI0A4bDG29xNsgUHT4NfRw==" spinCount="100000" sheet="1" objects="1" scenarios="1"/>
  <mergeCells count="31">
    <mergeCell ref="A1:R1"/>
    <mergeCell ref="A2:J2"/>
    <mergeCell ref="A3:J3"/>
    <mergeCell ref="A4:A9"/>
    <mergeCell ref="B4:J4"/>
    <mergeCell ref="C5:J5"/>
    <mergeCell ref="C6:J6"/>
    <mergeCell ref="C7:J7"/>
    <mergeCell ref="C8:J8"/>
    <mergeCell ref="C9:J9"/>
    <mergeCell ref="A10:A15"/>
    <mergeCell ref="B10:J10"/>
    <mergeCell ref="C11:J11"/>
    <mergeCell ref="C12:J12"/>
    <mergeCell ref="C13:J13"/>
    <mergeCell ref="C14:J14"/>
    <mergeCell ref="C15:J15"/>
    <mergeCell ref="A16:A21"/>
    <mergeCell ref="B16:J16"/>
    <mergeCell ref="C17:J17"/>
    <mergeCell ref="C18:J18"/>
    <mergeCell ref="C19:J19"/>
    <mergeCell ref="C20:J20"/>
    <mergeCell ref="C21:J21"/>
    <mergeCell ref="A22:A27"/>
    <mergeCell ref="B22:J22"/>
    <mergeCell ref="C23:J23"/>
    <mergeCell ref="C24:J24"/>
    <mergeCell ref="C25:J25"/>
    <mergeCell ref="C26:J26"/>
    <mergeCell ref="C27:J27"/>
  </mergeCells>
  <phoneticPr fontId="2"/>
  <conditionalFormatting sqref="R5:R9 R11:R15 R17:R21 R23:R28">
    <cfRule type="cellIs" dxfId="19" priority="7" operator="greaterThanOrEqual">
      <formula>80%</formula>
    </cfRule>
  </conditionalFormatting>
  <conditionalFormatting sqref="R5:R9">
    <cfRule type="containsText" dxfId="18" priority="5" operator="containsText" text="0％">
      <formula>NOT(ISERROR(SEARCH("0％",R5)))</formula>
    </cfRule>
  </conditionalFormatting>
  <conditionalFormatting sqref="R5:R27">
    <cfRule type="expression" dxfId="17" priority="6">
      <formula>$R5=""</formula>
    </cfRule>
  </conditionalFormatting>
  <conditionalFormatting sqref="R11:R15">
    <cfRule type="containsText" dxfId="16" priority="4" operator="containsText" text="0％">
      <formula>NOT(ISERROR(SEARCH("0％",R11)))</formula>
    </cfRule>
  </conditionalFormatting>
  <conditionalFormatting sqref="R17:R21">
    <cfRule type="containsText" dxfId="15" priority="3" operator="containsText" text="0％">
      <formula>NOT(ISERROR(SEARCH("0％",R17)))</formula>
    </cfRule>
  </conditionalFormatting>
  <conditionalFormatting sqref="R23:R27">
    <cfRule type="containsText" dxfId="14" priority="1" operator="containsText" text="0％">
      <formula>NOT(ISERROR(SEARCH("0％",R23)))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headerFooter alignWithMargins="0"/>
  <ignoredErrors>
    <ignoredError sqref="M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664A-BEBF-4992-97A3-D711F0016CFE}">
  <sheetPr>
    <tabColor theme="7" tint="0.59999389629810485"/>
  </sheetPr>
  <dimension ref="A1:T66"/>
  <sheetViews>
    <sheetView showGridLines="0" view="pageBreakPreview" zoomScaleNormal="100" zoomScaleSheetLayoutView="100" workbookViewId="0">
      <selection sqref="A1:T1"/>
    </sheetView>
  </sheetViews>
  <sheetFormatPr defaultColWidth="8.09765625" defaultRowHeight="13.2"/>
  <cols>
    <col min="1" max="6" width="4.69921875" style="6" customWidth="1"/>
    <col min="7" max="7" width="5.796875" style="6" customWidth="1"/>
    <col min="8" max="16" width="4.5" style="6" customWidth="1"/>
    <col min="17" max="17" width="8.796875" style="6" customWidth="1"/>
    <col min="18" max="18" width="3.09765625" style="343" bestFit="1" customWidth="1"/>
    <col min="19" max="20" width="5.59765625" style="6" customWidth="1"/>
    <col min="21" max="16384" width="8.09765625" style="6"/>
  </cols>
  <sheetData>
    <row r="1" spans="1:20" ht="26.25" customHeight="1">
      <c r="A1" s="679" t="s">
        <v>308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</row>
    <row r="2" spans="1:20" ht="5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8.75" customHeight="1">
      <c r="K3" s="343"/>
      <c r="L3" s="343"/>
      <c r="M3" s="344"/>
      <c r="N3" s="344" t="s">
        <v>131</v>
      </c>
      <c r="O3" s="344"/>
      <c r="P3" s="344" t="s">
        <v>132</v>
      </c>
      <c r="Q3" s="344"/>
      <c r="R3" s="344" t="s">
        <v>133</v>
      </c>
      <c r="S3" s="344"/>
      <c r="T3" s="345" t="s">
        <v>134</v>
      </c>
    </row>
    <row r="4" spans="1:20" ht="17.25" customHeight="1">
      <c r="B4" s="340"/>
    </row>
    <row r="5" spans="1:20" ht="3.75" customHeight="1"/>
    <row r="6" spans="1:20">
      <c r="J6" s="6" t="s">
        <v>135</v>
      </c>
    </row>
    <row r="7" spans="1:20" ht="21.75" customHeight="1">
      <c r="K7" s="6" t="s">
        <v>136</v>
      </c>
      <c r="M7" s="734"/>
      <c r="N7" s="734"/>
      <c r="O7" s="734"/>
      <c r="P7" s="734"/>
      <c r="Q7" s="734"/>
      <c r="R7" s="734"/>
      <c r="S7" s="734"/>
      <c r="T7" s="734"/>
    </row>
    <row r="8" spans="1:20" ht="21.75" customHeight="1">
      <c r="K8" s="6" t="s">
        <v>137</v>
      </c>
      <c r="M8" s="735"/>
      <c r="N8" s="735"/>
      <c r="O8" s="735"/>
      <c r="P8" s="735"/>
      <c r="Q8" s="735"/>
      <c r="R8" s="735"/>
      <c r="S8" s="735"/>
      <c r="T8" s="735"/>
    </row>
    <row r="9" spans="1:20" ht="21.75" customHeight="1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 t="s">
        <v>138</v>
      </c>
      <c r="L9" s="346"/>
      <c r="M9" s="346"/>
      <c r="N9" s="736"/>
      <c r="O9" s="736"/>
      <c r="P9" s="736"/>
      <c r="Q9" s="736"/>
      <c r="R9" s="736"/>
      <c r="S9" s="281" t="s">
        <v>139</v>
      </c>
    </row>
    <row r="10" spans="1:20" ht="3" customHeight="1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4"/>
    </row>
    <row r="11" spans="1:20" ht="21" customHeight="1">
      <c r="A11" s="737" t="s">
        <v>140</v>
      </c>
      <c r="B11" s="737"/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347"/>
      <c r="S11" s="738" t="s">
        <v>195</v>
      </c>
      <c r="T11" s="739"/>
    </row>
    <row r="12" spans="1:20" ht="13.5" customHeight="1">
      <c r="A12" s="737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347"/>
      <c r="S12" s="740"/>
      <c r="T12" s="740"/>
    </row>
    <row r="13" spans="1:20" ht="3" customHeight="1" thickBot="1">
      <c r="A13" s="348"/>
      <c r="B13" s="349"/>
      <c r="C13" s="349"/>
      <c r="D13" s="349"/>
      <c r="E13" s="349"/>
      <c r="F13" s="349"/>
      <c r="G13" s="349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47"/>
      <c r="S13" s="741"/>
      <c r="T13" s="741"/>
    </row>
    <row r="14" spans="1:20" ht="17.25" customHeight="1" thickTop="1">
      <c r="A14" s="351" t="s">
        <v>141</v>
      </c>
      <c r="B14" s="352"/>
      <c r="C14" s="352"/>
      <c r="D14" s="352"/>
      <c r="E14" s="352"/>
      <c r="F14" s="352"/>
      <c r="G14" s="352"/>
      <c r="H14" s="353"/>
      <c r="I14" s="354"/>
      <c r="J14" s="355"/>
      <c r="K14" s="355"/>
      <c r="L14" s="356"/>
      <c r="M14" s="354"/>
      <c r="N14" s="354"/>
      <c r="O14" s="356"/>
      <c r="P14" s="354"/>
      <c r="Q14" s="357"/>
      <c r="R14" s="344"/>
      <c r="S14" s="358"/>
      <c r="T14" s="358"/>
    </row>
    <row r="15" spans="1:20" ht="21" customHeight="1">
      <c r="A15" s="359" t="s">
        <v>142</v>
      </c>
      <c r="B15" s="360"/>
      <c r="C15" s="360"/>
      <c r="D15" s="360"/>
      <c r="E15" s="360"/>
      <c r="F15" s="360"/>
      <c r="G15" s="361"/>
      <c r="H15" s="742"/>
      <c r="I15" s="743"/>
      <c r="J15" s="743"/>
      <c r="K15" s="743"/>
      <c r="L15" s="743"/>
      <c r="M15" s="743"/>
      <c r="N15" s="743"/>
      <c r="O15" s="743"/>
      <c r="P15" s="743"/>
      <c r="Q15" s="744"/>
      <c r="R15" s="344"/>
      <c r="S15" s="358"/>
      <c r="T15" s="358"/>
    </row>
    <row r="16" spans="1:20" ht="18" customHeight="1" thickBot="1">
      <c r="A16" s="745" t="s">
        <v>143</v>
      </c>
      <c r="B16" s="746"/>
      <c r="C16" s="746"/>
      <c r="D16" s="352"/>
      <c r="E16" s="352"/>
      <c r="F16" s="352"/>
      <c r="G16" s="362"/>
      <c r="H16" s="363"/>
      <c r="I16" s="364"/>
      <c r="J16" s="364"/>
      <c r="K16" s="364"/>
      <c r="L16" s="364"/>
      <c r="M16" s="364"/>
      <c r="N16" s="364"/>
      <c r="O16" s="364"/>
      <c r="P16" s="365"/>
      <c r="Q16" s="366"/>
      <c r="R16" s="344"/>
      <c r="S16" s="358"/>
      <c r="T16" s="358"/>
    </row>
    <row r="17" spans="1:20" ht="18" customHeight="1" thickTop="1" thickBot="1">
      <c r="A17" s="747" t="s">
        <v>273</v>
      </c>
      <c r="B17" s="743"/>
      <c r="C17" s="743"/>
      <c r="D17" s="743"/>
      <c r="E17" s="743"/>
      <c r="F17" s="743"/>
      <c r="G17" s="743"/>
      <c r="H17" s="367"/>
      <c r="I17" s="364" t="s">
        <v>131</v>
      </c>
      <c r="J17" s="364"/>
      <c r="K17" s="364" t="s">
        <v>132</v>
      </c>
      <c r="L17" s="364"/>
      <c r="M17" s="364" t="s">
        <v>133</v>
      </c>
      <c r="N17" s="364"/>
      <c r="O17" s="364" t="s">
        <v>144</v>
      </c>
      <c r="P17" s="365"/>
      <c r="Q17" s="368"/>
      <c r="R17" s="344"/>
      <c r="S17" s="358"/>
      <c r="T17" s="358"/>
    </row>
    <row r="18" spans="1:20" ht="24.75" customHeight="1" thickTop="1">
      <c r="A18" s="351" t="s">
        <v>145</v>
      </c>
      <c r="B18" s="352"/>
      <c r="C18" s="352"/>
      <c r="D18" s="352"/>
      <c r="E18" s="352"/>
      <c r="F18" s="352"/>
      <c r="G18" s="369"/>
      <c r="H18" s="748"/>
      <c r="I18" s="749"/>
      <c r="J18" s="749"/>
      <c r="K18" s="749"/>
      <c r="L18" s="749"/>
      <c r="M18" s="749"/>
      <c r="N18" s="749"/>
      <c r="O18" s="749"/>
      <c r="P18" s="749"/>
      <c r="Q18" s="750"/>
      <c r="R18" s="344"/>
      <c r="S18" s="358"/>
      <c r="T18" s="358"/>
    </row>
    <row r="19" spans="1:20" ht="20.25" customHeight="1">
      <c r="A19" s="351" t="s">
        <v>146</v>
      </c>
      <c r="B19" s="352"/>
      <c r="C19" s="352"/>
      <c r="D19" s="352"/>
      <c r="E19" s="352"/>
      <c r="F19" s="352"/>
      <c r="G19" s="369"/>
      <c r="H19" s="751"/>
      <c r="I19" s="752"/>
      <c r="J19" s="752"/>
      <c r="K19" s="752"/>
      <c r="L19" s="753"/>
      <c r="M19" s="370"/>
      <c r="N19" s="352"/>
      <c r="O19" s="352"/>
      <c r="P19" s="352"/>
      <c r="Q19" s="362"/>
      <c r="R19" s="344"/>
      <c r="S19" s="358"/>
      <c r="T19" s="358"/>
    </row>
    <row r="20" spans="1:20" ht="18.75" customHeight="1" thickBot="1">
      <c r="A20" s="351" t="s">
        <v>147</v>
      </c>
      <c r="B20" s="352"/>
      <c r="C20" s="352"/>
      <c r="D20" s="352"/>
      <c r="E20" s="352"/>
      <c r="F20" s="352"/>
      <c r="G20" s="369"/>
      <c r="H20" s="731"/>
      <c r="I20" s="732"/>
      <c r="J20" s="732"/>
      <c r="K20" s="732"/>
      <c r="L20" s="732"/>
      <c r="M20" s="732"/>
      <c r="N20" s="732"/>
      <c r="O20" s="732"/>
      <c r="P20" s="732"/>
      <c r="Q20" s="733"/>
      <c r="R20" s="344"/>
      <c r="S20" s="358"/>
      <c r="T20" s="358"/>
    </row>
    <row r="21" spans="1:20" ht="4.5" customHeight="1" thickTop="1" thickBot="1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4"/>
    </row>
    <row r="22" spans="1:20" ht="13.5" customHeight="1" thickTop="1" thickBot="1">
      <c r="A22" s="721" t="s">
        <v>148</v>
      </c>
      <c r="B22" s="722"/>
      <c r="C22" s="722" t="s">
        <v>131</v>
      </c>
      <c r="D22" s="725"/>
      <c r="E22" s="722" t="s">
        <v>149</v>
      </c>
      <c r="F22" s="727" t="s">
        <v>150</v>
      </c>
      <c r="G22" s="728"/>
      <c r="H22" s="729" t="s">
        <v>151</v>
      </c>
      <c r="I22" s="730"/>
      <c r="J22" s="372" t="s">
        <v>152</v>
      </c>
      <c r="K22" s="427" t="s">
        <v>67</v>
      </c>
      <c r="L22" s="427" t="s">
        <v>118</v>
      </c>
      <c r="M22" s="427" t="s">
        <v>65</v>
      </c>
      <c r="N22" s="427" t="s">
        <v>66</v>
      </c>
      <c r="O22" s="427" t="s">
        <v>58</v>
      </c>
      <c r="P22" s="427" t="s">
        <v>59</v>
      </c>
      <c r="Q22" s="718" t="s">
        <v>119</v>
      </c>
      <c r="R22" s="344"/>
      <c r="S22" s="698"/>
      <c r="T22" s="698"/>
    </row>
    <row r="23" spans="1:20" ht="13.5" customHeight="1" thickTop="1" thickBot="1">
      <c r="A23" s="723"/>
      <c r="B23" s="724"/>
      <c r="C23" s="724"/>
      <c r="D23" s="726"/>
      <c r="E23" s="724"/>
      <c r="F23" s="720" t="s">
        <v>153</v>
      </c>
      <c r="G23" s="720"/>
      <c r="H23" s="720"/>
      <c r="I23" s="720"/>
      <c r="J23" s="374" t="s">
        <v>154</v>
      </c>
      <c r="K23" s="428" t="s">
        <v>155</v>
      </c>
      <c r="L23" s="428" t="s">
        <v>60</v>
      </c>
      <c r="M23" s="428" t="s">
        <v>61</v>
      </c>
      <c r="N23" s="428" t="s">
        <v>62</v>
      </c>
      <c r="O23" s="428" t="s">
        <v>63</v>
      </c>
      <c r="P23" s="428" t="s">
        <v>64</v>
      </c>
      <c r="Q23" s="719"/>
      <c r="R23" s="344"/>
      <c r="S23" s="700"/>
      <c r="T23" s="700"/>
    </row>
    <row r="24" spans="1:20" ht="18.75" customHeight="1" thickTop="1" thickBot="1">
      <c r="A24" s="359" t="s">
        <v>156</v>
      </c>
      <c r="B24" s="360"/>
      <c r="C24" s="360"/>
      <c r="D24" s="346"/>
      <c r="E24" s="360"/>
      <c r="F24" s="346"/>
      <c r="G24" s="346"/>
      <c r="H24" s="346"/>
      <c r="I24" s="346"/>
      <c r="J24" s="360"/>
      <c r="K24" s="376">
        <f>'【前期】 特定事業所集中減算集計シート'!K3</f>
        <v>0</v>
      </c>
      <c r="L24" s="377">
        <f>'【前期】 特定事業所集中減算集計シート'!L3</f>
        <v>0</v>
      </c>
      <c r="M24" s="377">
        <f>'【前期】 特定事業所集中減算集計シート'!M3</f>
        <v>0</v>
      </c>
      <c r="N24" s="377">
        <f>'【前期】 特定事業所集中減算集計シート'!N3</f>
        <v>0</v>
      </c>
      <c r="O24" s="377">
        <f>'【前期】 特定事業所集中減算集計シート'!O3</f>
        <v>0</v>
      </c>
      <c r="P24" s="429">
        <f>'【前期】 特定事業所集中減算集計シート'!P3</f>
        <v>0</v>
      </c>
      <c r="Q24" s="378">
        <f>SUM(K24:P24)</f>
        <v>0</v>
      </c>
      <c r="R24" s="344"/>
      <c r="S24" s="358"/>
      <c r="T24" s="358"/>
    </row>
    <row r="25" spans="1:20" ht="16.5" customHeight="1" thickTop="1" thickBot="1">
      <c r="A25" s="692" t="s">
        <v>122</v>
      </c>
      <c r="B25" s="695" t="s">
        <v>157</v>
      </c>
      <c r="C25" s="696"/>
      <c r="D25" s="696"/>
      <c r="E25" s="696"/>
      <c r="F25" s="696"/>
      <c r="G25" s="696"/>
      <c r="H25" s="696"/>
      <c r="I25" s="696"/>
      <c r="J25" s="697"/>
      <c r="K25" s="430">
        <f>'【前期】 特定事業所集中減算集計シート'!K4</f>
        <v>0</v>
      </c>
      <c r="L25" s="420">
        <f>'【前期】 特定事業所集中減算集計シート'!L4</f>
        <v>0</v>
      </c>
      <c r="M25" s="420">
        <f>'【前期】 特定事業所集中減算集計シート'!M4</f>
        <v>0</v>
      </c>
      <c r="N25" s="420">
        <f>'【前期】 特定事業所集中減算集計シート'!N4</f>
        <v>0</v>
      </c>
      <c r="O25" s="420">
        <f>'【前期】 特定事業所集中減算集計シート'!O4</f>
        <v>0</v>
      </c>
      <c r="P25" s="421">
        <f>'【前期】 特定事業所集中減算集計シート'!P4</f>
        <v>0</v>
      </c>
      <c r="Q25" s="381">
        <f>SUM(K25:P25)</f>
        <v>0</v>
      </c>
      <c r="R25" s="382" t="s">
        <v>158</v>
      </c>
      <c r="S25" s="358"/>
      <c r="T25" s="358"/>
    </row>
    <row r="26" spans="1:20" ht="16.5" customHeight="1" thickBot="1">
      <c r="A26" s="693"/>
      <c r="B26" s="383" t="s">
        <v>159</v>
      </c>
      <c r="C26" s="360"/>
      <c r="D26" s="360"/>
      <c r="E26" s="360"/>
      <c r="F26" s="360"/>
      <c r="G26" s="360"/>
      <c r="H26" s="371"/>
      <c r="I26" s="360"/>
      <c r="J26" s="360"/>
      <c r="K26" s="405" t="str">
        <f>'【前期】 特定事業所集中減算集計シート'!K5</f>
        <v>0</v>
      </c>
      <c r="L26" s="406" t="str">
        <f>'【前期】 特定事業所集中減算集計シート'!L5</f>
        <v>0</v>
      </c>
      <c r="M26" s="406" t="str">
        <f>'【前期】 特定事業所集中減算集計シート'!M5</f>
        <v>0</v>
      </c>
      <c r="N26" s="406" t="str">
        <f>'【前期】 特定事業所集中減算集計シート'!N5</f>
        <v>0</v>
      </c>
      <c r="O26" s="406" t="str">
        <f>'【前期】 特定事業所集中減算集計シート'!O5</f>
        <v>0</v>
      </c>
      <c r="P26" s="418" t="str">
        <f>'【前期】 特定事業所集中減算集計シート'!P5</f>
        <v>0</v>
      </c>
      <c r="Q26" s="386">
        <f>SUM(K26:P26)</f>
        <v>0</v>
      </c>
      <c r="R26" s="382" t="s">
        <v>160</v>
      </c>
      <c r="S26" s="358"/>
      <c r="T26" s="358"/>
    </row>
    <row r="27" spans="1:20" ht="16.5" customHeight="1" thickTop="1">
      <c r="A27" s="693"/>
      <c r="B27" s="387" t="s">
        <v>161</v>
      </c>
      <c r="C27" s="388"/>
      <c r="D27" s="388"/>
      <c r="E27" s="388"/>
      <c r="F27" s="388"/>
      <c r="G27" s="388"/>
      <c r="H27" s="389"/>
      <c r="I27" s="390"/>
      <c r="J27" s="390"/>
      <c r="K27" s="390"/>
      <c r="L27" s="390"/>
      <c r="M27" s="390"/>
      <c r="N27" s="390"/>
      <c r="O27" s="390"/>
      <c r="P27" s="390"/>
      <c r="Q27" s="391"/>
      <c r="R27" s="344"/>
      <c r="S27" s="698"/>
      <c r="T27" s="698"/>
    </row>
    <row r="28" spans="1:20" ht="16.5" customHeight="1">
      <c r="A28" s="693"/>
      <c r="B28" s="387" t="s">
        <v>162</v>
      </c>
      <c r="C28" s="388"/>
      <c r="D28" s="388"/>
      <c r="E28" s="388"/>
      <c r="F28" s="388"/>
      <c r="G28" s="388"/>
      <c r="H28" s="392"/>
      <c r="I28" s="388"/>
      <c r="J28" s="388"/>
      <c r="K28" s="388"/>
      <c r="L28" s="388"/>
      <c r="M28" s="388"/>
      <c r="N28" s="388"/>
      <c r="O28" s="388"/>
      <c r="P28" s="388"/>
      <c r="Q28" s="393"/>
      <c r="R28" s="344"/>
      <c r="S28" s="699"/>
      <c r="T28" s="699"/>
    </row>
    <row r="29" spans="1:20" ht="16.5" customHeight="1">
      <c r="A29" s="693"/>
      <c r="B29" s="387" t="s">
        <v>163</v>
      </c>
      <c r="C29" s="388"/>
      <c r="D29" s="388"/>
      <c r="E29" s="388"/>
      <c r="F29" s="388"/>
      <c r="G29" s="388"/>
      <c r="H29" s="392"/>
      <c r="I29" s="388"/>
      <c r="J29" s="388"/>
      <c r="K29" s="388"/>
      <c r="L29" s="388"/>
      <c r="M29" s="388"/>
      <c r="N29" s="388"/>
      <c r="O29" s="388"/>
      <c r="P29" s="388"/>
      <c r="Q29" s="393"/>
      <c r="R29" s="344"/>
      <c r="S29" s="699"/>
      <c r="T29" s="699"/>
    </row>
    <row r="30" spans="1:20" ht="16.5" customHeight="1">
      <c r="A30" s="693"/>
      <c r="B30" s="387" t="s">
        <v>164</v>
      </c>
      <c r="C30" s="388"/>
      <c r="D30" s="388"/>
      <c r="E30" s="388"/>
      <c r="F30" s="388"/>
      <c r="G30" s="388"/>
      <c r="H30" s="711" t="str">
        <f>'【前期】 特定事業所集中減算集計シート'!C5&amp;""</f>
        <v/>
      </c>
      <c r="I30" s="712"/>
      <c r="J30" s="712"/>
      <c r="K30" s="712"/>
      <c r="L30" s="712"/>
      <c r="M30" s="712"/>
      <c r="N30" s="713"/>
      <c r="O30" s="714" t="s">
        <v>165</v>
      </c>
      <c r="P30" s="702"/>
      <c r="Q30" s="703"/>
      <c r="R30" s="344"/>
      <c r="S30" s="699"/>
      <c r="T30" s="699"/>
    </row>
    <row r="31" spans="1:20" ht="16.5" customHeight="1" thickBot="1">
      <c r="A31" s="693"/>
      <c r="B31" s="387" t="s">
        <v>166</v>
      </c>
      <c r="C31" s="346"/>
      <c r="D31" s="346"/>
      <c r="E31" s="395"/>
      <c r="F31" s="395"/>
      <c r="G31" s="395"/>
      <c r="H31" s="363"/>
      <c r="I31" s="365"/>
      <c r="J31" s="365"/>
      <c r="K31" s="365"/>
      <c r="L31" s="365"/>
      <c r="M31" s="365"/>
      <c r="N31" s="396"/>
      <c r="O31" s="704" t="s">
        <v>165</v>
      </c>
      <c r="P31" s="705"/>
      <c r="Q31" s="706"/>
      <c r="R31" s="344"/>
      <c r="S31" s="700"/>
      <c r="T31" s="700"/>
    </row>
    <row r="32" spans="1:20" ht="18.75" customHeight="1" thickTop="1" thickBot="1">
      <c r="A32" s="693"/>
      <c r="B32" s="359" t="s">
        <v>167</v>
      </c>
      <c r="C32" s="360"/>
      <c r="D32" s="360"/>
      <c r="E32" s="360"/>
      <c r="F32" s="360"/>
      <c r="G32" s="360"/>
      <c r="H32" s="346"/>
      <c r="I32" s="346"/>
      <c r="J32" s="346"/>
      <c r="K32" s="346"/>
      <c r="L32" s="346"/>
      <c r="M32" s="346"/>
      <c r="N32" s="346"/>
      <c r="O32" s="346" t="s">
        <v>168</v>
      </c>
      <c r="P32" s="346"/>
      <c r="Q32" s="397" t="str">
        <f>IF(Q25=0,"",ROUNDUP(Q26/Q25,3))</f>
        <v/>
      </c>
      <c r="R32" s="344"/>
      <c r="S32" s="358"/>
      <c r="T32" s="358"/>
    </row>
    <row r="33" spans="1:20" ht="13.5" customHeight="1" thickTop="1">
      <c r="A33" s="693"/>
      <c r="B33" s="707" t="s">
        <v>274</v>
      </c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  <c r="Q33" s="398" t="s">
        <v>169</v>
      </c>
      <c r="R33" s="344"/>
      <c r="S33" s="698"/>
      <c r="T33" s="698"/>
    </row>
    <row r="34" spans="1:20" ht="13.5" customHeight="1" thickBot="1">
      <c r="A34" s="694"/>
      <c r="B34" s="709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399"/>
      <c r="R34" s="344"/>
      <c r="S34" s="700"/>
      <c r="T34" s="700"/>
    </row>
    <row r="35" spans="1:20" ht="18.75" customHeight="1" thickTop="1" thickBot="1">
      <c r="A35" s="692" t="s">
        <v>124</v>
      </c>
      <c r="B35" s="695" t="s">
        <v>170</v>
      </c>
      <c r="C35" s="696"/>
      <c r="D35" s="696"/>
      <c r="E35" s="696"/>
      <c r="F35" s="696"/>
      <c r="G35" s="696"/>
      <c r="H35" s="696"/>
      <c r="I35" s="696"/>
      <c r="J35" s="697"/>
      <c r="K35" s="414">
        <f>'【前期】 特定事業所集中減算集計シート'!K10</f>
        <v>0</v>
      </c>
      <c r="L35" s="415">
        <f>'【前期】 特定事業所集中減算集計シート'!L10</f>
        <v>0</v>
      </c>
      <c r="M35" s="415">
        <f>'【前期】 特定事業所集中減算集計シート'!M10</f>
        <v>0</v>
      </c>
      <c r="N35" s="415">
        <f>'【前期】 特定事業所集中減算集計シート'!N10</f>
        <v>0</v>
      </c>
      <c r="O35" s="415">
        <f>'【前期】 特定事業所集中減算集計シート'!O10</f>
        <v>0</v>
      </c>
      <c r="P35" s="431">
        <f>'【前期】 特定事業所集中減算集計シート'!P10</f>
        <v>0</v>
      </c>
      <c r="Q35" s="403">
        <f>SUM(K35:P35)</f>
        <v>0</v>
      </c>
      <c r="R35" s="382" t="s">
        <v>171</v>
      </c>
      <c r="S35" s="358"/>
      <c r="T35" s="358"/>
    </row>
    <row r="36" spans="1:20" ht="18.75" customHeight="1" thickBot="1">
      <c r="A36" s="693"/>
      <c r="B36" s="404" t="s">
        <v>159</v>
      </c>
      <c r="C36" s="352"/>
      <c r="D36" s="352"/>
      <c r="E36" s="352"/>
      <c r="F36" s="352"/>
      <c r="G36" s="352"/>
      <c r="H36" s="352"/>
      <c r="I36" s="352"/>
      <c r="J36" s="352"/>
      <c r="K36" s="405" t="str">
        <f>'【前期】 特定事業所集中減算集計シート'!K11</f>
        <v>0</v>
      </c>
      <c r="L36" s="406" t="str">
        <f>'【前期】 特定事業所集中減算集計シート'!L11</f>
        <v>0</v>
      </c>
      <c r="M36" s="406" t="str">
        <f>'【前期】 特定事業所集中減算集計シート'!M11</f>
        <v>0</v>
      </c>
      <c r="N36" s="406" t="str">
        <f>'【前期】 特定事業所集中減算集計シート'!N11</f>
        <v>0</v>
      </c>
      <c r="O36" s="406" t="str">
        <f>'【前期】 特定事業所集中減算集計シート'!O11</f>
        <v>0</v>
      </c>
      <c r="P36" s="407" t="str">
        <f>'【前期】 特定事業所集中減算集計シート'!P11</f>
        <v>0</v>
      </c>
      <c r="Q36" s="408">
        <f>SUM(K36:P36)</f>
        <v>0</v>
      </c>
      <c r="R36" s="382" t="s">
        <v>172</v>
      </c>
      <c r="S36" s="358"/>
      <c r="T36" s="358"/>
    </row>
    <row r="37" spans="1:20" ht="17.25" customHeight="1" thickTop="1" thickBot="1">
      <c r="A37" s="693"/>
      <c r="B37" s="409" t="s">
        <v>173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410"/>
      <c r="R37" s="411"/>
      <c r="S37" s="412"/>
      <c r="T37" s="412"/>
    </row>
    <row r="38" spans="1:20" ht="15.75" customHeight="1" thickTop="1">
      <c r="A38" s="693"/>
      <c r="B38" s="387" t="s">
        <v>161</v>
      </c>
      <c r="C38" s="388"/>
      <c r="D38" s="388"/>
      <c r="E38" s="388"/>
      <c r="F38" s="388"/>
      <c r="G38" s="388"/>
      <c r="H38" s="389"/>
      <c r="I38" s="390"/>
      <c r="J38" s="390"/>
      <c r="K38" s="390"/>
      <c r="L38" s="390"/>
      <c r="M38" s="390"/>
      <c r="N38" s="390"/>
      <c r="O38" s="390"/>
      <c r="P38" s="390"/>
      <c r="Q38" s="391"/>
      <c r="R38" s="344"/>
      <c r="S38" s="698"/>
      <c r="T38" s="698"/>
    </row>
    <row r="39" spans="1:20" ht="15.75" customHeight="1">
      <c r="A39" s="693"/>
      <c r="B39" s="387" t="s">
        <v>162</v>
      </c>
      <c r="C39" s="388"/>
      <c r="D39" s="388"/>
      <c r="E39" s="388"/>
      <c r="F39" s="388"/>
      <c r="G39" s="388"/>
      <c r="H39" s="392"/>
      <c r="I39" s="388"/>
      <c r="J39" s="388"/>
      <c r="K39" s="388"/>
      <c r="L39" s="388"/>
      <c r="M39" s="388"/>
      <c r="N39" s="388"/>
      <c r="O39" s="388"/>
      <c r="P39" s="388"/>
      <c r="Q39" s="393"/>
      <c r="R39" s="344"/>
      <c r="S39" s="699"/>
      <c r="T39" s="699"/>
    </row>
    <row r="40" spans="1:20" ht="15.75" customHeight="1">
      <c r="A40" s="693"/>
      <c r="B40" s="387" t="s">
        <v>163</v>
      </c>
      <c r="C40" s="388"/>
      <c r="D40" s="388"/>
      <c r="E40" s="388"/>
      <c r="F40" s="388"/>
      <c r="G40" s="388"/>
      <c r="H40" s="392"/>
      <c r="I40" s="388"/>
      <c r="J40" s="388"/>
      <c r="K40" s="388"/>
      <c r="L40" s="388"/>
      <c r="M40" s="388"/>
      <c r="N40" s="388"/>
      <c r="O40" s="388"/>
      <c r="P40" s="388"/>
      <c r="Q40" s="393"/>
      <c r="R40" s="344"/>
      <c r="S40" s="699"/>
      <c r="T40" s="699"/>
    </row>
    <row r="41" spans="1:20" ht="15.75" customHeight="1">
      <c r="A41" s="693"/>
      <c r="B41" s="387" t="s">
        <v>164</v>
      </c>
      <c r="C41" s="388"/>
      <c r="D41" s="388"/>
      <c r="E41" s="388"/>
      <c r="F41" s="388"/>
      <c r="G41" s="388"/>
      <c r="H41" s="715" t="str">
        <f>'【前期】 特定事業所集中減算集計シート'!C11&amp;""</f>
        <v/>
      </c>
      <c r="I41" s="716"/>
      <c r="J41" s="716"/>
      <c r="K41" s="716"/>
      <c r="L41" s="716"/>
      <c r="M41" s="716"/>
      <c r="N41" s="717"/>
      <c r="O41" s="714" t="s">
        <v>165</v>
      </c>
      <c r="P41" s="702"/>
      <c r="Q41" s="703"/>
      <c r="R41" s="344"/>
      <c r="S41" s="699"/>
      <c r="T41" s="699"/>
    </row>
    <row r="42" spans="1:20" ht="15.75" customHeight="1" thickBot="1">
      <c r="A42" s="693"/>
      <c r="B42" s="387" t="s">
        <v>166</v>
      </c>
      <c r="C42" s="346"/>
      <c r="D42" s="346"/>
      <c r="E42" s="395"/>
      <c r="F42" s="395"/>
      <c r="G42" s="395"/>
      <c r="H42" s="363"/>
      <c r="I42" s="365"/>
      <c r="J42" s="365"/>
      <c r="K42" s="365"/>
      <c r="L42" s="365"/>
      <c r="M42" s="365"/>
      <c r="N42" s="396"/>
      <c r="O42" s="704" t="s">
        <v>165</v>
      </c>
      <c r="P42" s="705"/>
      <c r="Q42" s="706"/>
      <c r="R42" s="344"/>
      <c r="S42" s="700"/>
      <c r="T42" s="700"/>
    </row>
    <row r="43" spans="1:20" ht="18.75" customHeight="1" thickTop="1" thickBot="1">
      <c r="A43" s="693"/>
      <c r="B43" s="359" t="s">
        <v>174</v>
      </c>
      <c r="C43" s="360"/>
      <c r="D43" s="360"/>
      <c r="E43" s="360"/>
      <c r="F43" s="360"/>
      <c r="G43" s="360"/>
      <c r="H43" s="346"/>
      <c r="I43" s="346"/>
      <c r="J43" s="346"/>
      <c r="K43" s="346"/>
      <c r="L43" s="346"/>
      <c r="M43" s="346"/>
      <c r="N43" s="346"/>
      <c r="O43" s="346" t="s">
        <v>168</v>
      </c>
      <c r="P43" s="346"/>
      <c r="Q43" s="432" t="str">
        <f>IF(Q35=0,"",ROUNDUP(Q36/Q35,3))</f>
        <v/>
      </c>
      <c r="R43" s="344"/>
      <c r="S43" s="358"/>
      <c r="T43" s="358"/>
    </row>
    <row r="44" spans="1:20" ht="13.5" customHeight="1" thickTop="1">
      <c r="A44" s="693"/>
      <c r="B44" s="707" t="s">
        <v>274</v>
      </c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398" t="s">
        <v>169</v>
      </c>
      <c r="R44" s="344"/>
      <c r="S44" s="698"/>
      <c r="T44" s="698"/>
    </row>
    <row r="45" spans="1:20" ht="13.5" customHeight="1" thickBot="1">
      <c r="A45" s="694"/>
      <c r="B45" s="709"/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N45" s="710"/>
      <c r="O45" s="710"/>
      <c r="P45" s="710"/>
      <c r="Q45" s="399"/>
      <c r="R45" s="344"/>
      <c r="S45" s="700"/>
      <c r="T45" s="700"/>
    </row>
    <row r="46" spans="1:20" ht="18.75" customHeight="1" thickTop="1" thickBot="1">
      <c r="A46" s="692" t="s">
        <v>175</v>
      </c>
      <c r="B46" s="695" t="s">
        <v>176</v>
      </c>
      <c r="C46" s="696"/>
      <c r="D46" s="696"/>
      <c r="E46" s="696"/>
      <c r="F46" s="696"/>
      <c r="G46" s="696"/>
      <c r="H46" s="696"/>
      <c r="I46" s="696"/>
      <c r="J46" s="697"/>
      <c r="K46" s="414">
        <f>'【前期】 特定事業所集中減算集計シート'!K22</f>
        <v>0</v>
      </c>
      <c r="L46" s="415">
        <f>'【前期】 特定事業所集中減算集計シート'!L22</f>
        <v>0</v>
      </c>
      <c r="M46" s="415">
        <f>'【前期】 特定事業所集中減算集計シート'!M22</f>
        <v>0</v>
      </c>
      <c r="N46" s="415">
        <f>'【前期】 特定事業所集中減算集計シート'!N22</f>
        <v>0</v>
      </c>
      <c r="O46" s="415">
        <f>'【前期】 特定事業所集中減算集計シート'!O22</f>
        <v>0</v>
      </c>
      <c r="P46" s="416">
        <f>'【前期】 特定事業所集中減算集計シート'!P22</f>
        <v>0</v>
      </c>
      <c r="Q46" s="417">
        <f>SUM(K46:P46)</f>
        <v>0</v>
      </c>
      <c r="R46" s="382" t="s">
        <v>177</v>
      </c>
      <c r="S46" s="358"/>
      <c r="T46" s="358"/>
    </row>
    <row r="47" spans="1:20" ht="18.75" customHeight="1" thickBot="1">
      <c r="A47" s="693"/>
      <c r="B47" s="383" t="s">
        <v>159</v>
      </c>
      <c r="C47" s="360"/>
      <c r="D47" s="360"/>
      <c r="E47" s="360"/>
      <c r="F47" s="360"/>
      <c r="G47" s="360"/>
      <c r="H47" s="371"/>
      <c r="I47" s="360"/>
      <c r="J47" s="360"/>
      <c r="K47" s="405" t="str">
        <f>'【前期】 特定事業所集中減算集計シート'!K23</f>
        <v>0</v>
      </c>
      <c r="L47" s="406" t="str">
        <f>'【前期】 特定事業所集中減算集計シート'!L23</f>
        <v>0</v>
      </c>
      <c r="M47" s="406" t="str">
        <f>'【前期】 特定事業所集中減算集計シート'!M23</f>
        <v>0</v>
      </c>
      <c r="N47" s="406" t="str">
        <f>'【前期】 特定事業所集中減算集計シート'!N23</f>
        <v>0</v>
      </c>
      <c r="O47" s="406" t="str">
        <f>'【前期】 特定事業所集中減算集計シート'!O23</f>
        <v>0</v>
      </c>
      <c r="P47" s="418" t="str">
        <f>'【前期】 特定事業所集中減算集計シート'!P23</f>
        <v>0</v>
      </c>
      <c r="Q47" s="386">
        <f>SUM(K47:P47)</f>
        <v>0</v>
      </c>
      <c r="R47" s="382" t="s">
        <v>178</v>
      </c>
      <c r="S47" s="358"/>
      <c r="T47" s="358"/>
    </row>
    <row r="48" spans="1:20" ht="18.75" customHeight="1" thickTop="1">
      <c r="A48" s="693"/>
      <c r="B48" s="387" t="s">
        <v>161</v>
      </c>
      <c r="C48" s="388"/>
      <c r="D48" s="388"/>
      <c r="E48" s="388"/>
      <c r="F48" s="388"/>
      <c r="G48" s="388"/>
      <c r="H48" s="389"/>
      <c r="I48" s="390"/>
      <c r="J48" s="390"/>
      <c r="K48" s="390"/>
      <c r="L48" s="390"/>
      <c r="M48" s="390"/>
      <c r="N48" s="390"/>
      <c r="O48" s="390"/>
      <c r="P48" s="390"/>
      <c r="Q48" s="391"/>
      <c r="R48" s="344"/>
      <c r="S48" s="698"/>
      <c r="T48" s="698"/>
    </row>
    <row r="49" spans="1:20" ht="18.75" customHeight="1">
      <c r="A49" s="693"/>
      <c r="B49" s="387" t="s">
        <v>162</v>
      </c>
      <c r="C49" s="388"/>
      <c r="D49" s="388"/>
      <c r="E49" s="388"/>
      <c r="F49" s="388"/>
      <c r="G49" s="388"/>
      <c r="H49" s="392"/>
      <c r="I49" s="388"/>
      <c r="J49" s="388"/>
      <c r="K49" s="388"/>
      <c r="L49" s="388"/>
      <c r="M49" s="388"/>
      <c r="N49" s="388"/>
      <c r="O49" s="388"/>
      <c r="P49" s="388"/>
      <c r="Q49" s="393"/>
      <c r="R49" s="344"/>
      <c r="S49" s="699"/>
      <c r="T49" s="699"/>
    </row>
    <row r="50" spans="1:20" ht="18.75" customHeight="1">
      <c r="A50" s="693"/>
      <c r="B50" s="387" t="s">
        <v>163</v>
      </c>
      <c r="C50" s="388"/>
      <c r="D50" s="388"/>
      <c r="E50" s="388"/>
      <c r="F50" s="388"/>
      <c r="G50" s="388"/>
      <c r="H50" s="392"/>
      <c r="I50" s="388"/>
      <c r="J50" s="388"/>
      <c r="K50" s="388"/>
      <c r="L50" s="388"/>
      <c r="M50" s="388"/>
      <c r="N50" s="388"/>
      <c r="O50" s="388"/>
      <c r="P50" s="388"/>
      <c r="Q50" s="393"/>
      <c r="R50" s="344"/>
      <c r="S50" s="699"/>
      <c r="T50" s="699"/>
    </row>
    <row r="51" spans="1:20" ht="18.75" customHeight="1">
      <c r="A51" s="693"/>
      <c r="B51" s="387" t="s">
        <v>164</v>
      </c>
      <c r="C51" s="388"/>
      <c r="D51" s="388"/>
      <c r="E51" s="388"/>
      <c r="F51" s="388"/>
      <c r="G51" s="388"/>
      <c r="H51" s="711" t="str">
        <f>'【前期】 特定事業所集中減算集計シート'!C23&amp;""</f>
        <v/>
      </c>
      <c r="I51" s="712"/>
      <c r="J51" s="712"/>
      <c r="K51" s="712"/>
      <c r="L51" s="712"/>
      <c r="M51" s="712"/>
      <c r="N51" s="713"/>
      <c r="O51" s="714" t="s">
        <v>179</v>
      </c>
      <c r="P51" s="702"/>
      <c r="Q51" s="703"/>
      <c r="R51" s="344"/>
      <c r="S51" s="699"/>
      <c r="T51" s="699"/>
    </row>
    <row r="52" spans="1:20" ht="18.75" customHeight="1" thickBot="1">
      <c r="A52" s="693"/>
      <c r="B52" s="387" t="s">
        <v>166</v>
      </c>
      <c r="C52" s="346"/>
      <c r="D52" s="346"/>
      <c r="E52" s="395"/>
      <c r="F52" s="395"/>
      <c r="G52" s="395"/>
      <c r="H52" s="363"/>
      <c r="I52" s="365"/>
      <c r="J52" s="365"/>
      <c r="K52" s="365"/>
      <c r="L52" s="365"/>
      <c r="M52" s="365"/>
      <c r="N52" s="396"/>
      <c r="O52" s="704" t="s">
        <v>165</v>
      </c>
      <c r="P52" s="705"/>
      <c r="Q52" s="706"/>
      <c r="R52" s="344"/>
      <c r="S52" s="700"/>
      <c r="T52" s="700"/>
    </row>
    <row r="53" spans="1:20" ht="18.75" customHeight="1" thickTop="1" thickBot="1">
      <c r="A53" s="693"/>
      <c r="B53" s="359" t="s">
        <v>180</v>
      </c>
      <c r="C53" s="360"/>
      <c r="D53" s="360"/>
      <c r="E53" s="360"/>
      <c r="F53" s="360"/>
      <c r="G53" s="360"/>
      <c r="H53" s="346"/>
      <c r="I53" s="346"/>
      <c r="J53" s="346"/>
      <c r="K53" s="346"/>
      <c r="L53" s="346"/>
      <c r="M53" s="346"/>
      <c r="N53" s="346"/>
      <c r="O53" s="346" t="s">
        <v>168</v>
      </c>
      <c r="P53" s="346"/>
      <c r="Q53" s="397" t="str">
        <f>IF(Q46=0,"",ROUNDUP(Q47/Q46,3))</f>
        <v/>
      </c>
      <c r="R53" s="344"/>
      <c r="S53" s="358"/>
      <c r="T53" s="358"/>
    </row>
    <row r="54" spans="1:20" ht="13.5" customHeight="1" thickTop="1">
      <c r="A54" s="693"/>
      <c r="B54" s="707" t="s">
        <v>274</v>
      </c>
      <c r="C54" s="708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708"/>
      <c r="P54" s="708"/>
      <c r="Q54" s="398" t="s">
        <v>169</v>
      </c>
      <c r="R54" s="344"/>
      <c r="S54" s="698"/>
      <c r="T54" s="698"/>
    </row>
    <row r="55" spans="1:20" ht="13.5" customHeight="1" thickBot="1">
      <c r="A55" s="694"/>
      <c r="B55" s="709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10"/>
      <c r="O55" s="710"/>
      <c r="P55" s="710"/>
      <c r="Q55" s="399"/>
      <c r="R55" s="344"/>
      <c r="S55" s="700"/>
      <c r="T55" s="700"/>
    </row>
    <row r="56" spans="1:20" ht="18.75" customHeight="1" thickTop="1" thickBot="1">
      <c r="A56" s="692" t="s">
        <v>126</v>
      </c>
      <c r="B56" s="695" t="s">
        <v>181</v>
      </c>
      <c r="C56" s="696"/>
      <c r="D56" s="696"/>
      <c r="E56" s="696"/>
      <c r="F56" s="696"/>
      <c r="G56" s="696"/>
      <c r="H56" s="696"/>
      <c r="I56" s="696"/>
      <c r="J56" s="697"/>
      <c r="K56" s="400">
        <f>'【前期】 特定事業所集中減算集計シート'!K16</f>
        <v>0</v>
      </c>
      <c r="L56" s="401">
        <f>'【前期】 特定事業所集中減算集計シート'!L16</f>
        <v>0</v>
      </c>
      <c r="M56" s="401">
        <f>'【前期】 特定事業所集中減算集計シート'!M16</f>
        <v>0</v>
      </c>
      <c r="N56" s="401">
        <f>'【前期】 特定事業所集中減算集計シート'!N16</f>
        <v>0</v>
      </c>
      <c r="O56" s="401">
        <f>'【前期】 特定事業所集中減算集計シート'!O16</f>
        <v>0</v>
      </c>
      <c r="P56" s="433">
        <f>'【前期】 特定事業所集中減算集計シート'!P16</f>
        <v>0</v>
      </c>
      <c r="Q56" s="417">
        <f>SUM(K56:P56)</f>
        <v>0</v>
      </c>
      <c r="R56" s="382" t="s">
        <v>182</v>
      </c>
      <c r="S56" s="358"/>
      <c r="T56" s="358"/>
    </row>
    <row r="57" spans="1:20" ht="18.75" customHeight="1" thickBot="1">
      <c r="A57" s="693"/>
      <c r="B57" s="383" t="s">
        <v>159</v>
      </c>
      <c r="C57" s="360"/>
      <c r="D57" s="360"/>
      <c r="E57" s="360"/>
      <c r="F57" s="360"/>
      <c r="G57" s="360"/>
      <c r="H57" s="371"/>
      <c r="I57" s="360"/>
      <c r="J57" s="360"/>
      <c r="K57" s="405" t="str">
        <f>'【前期】 特定事業所集中減算集計シート'!K17</f>
        <v>0</v>
      </c>
      <c r="L57" s="406" t="str">
        <f>'【前期】 特定事業所集中減算集計シート'!L17</f>
        <v>0</v>
      </c>
      <c r="M57" s="406" t="str">
        <f>'【前期】 特定事業所集中減算集計シート'!M17</f>
        <v>0</v>
      </c>
      <c r="N57" s="406" t="str">
        <f>'【前期】 特定事業所集中減算集計シート'!N17</f>
        <v>0</v>
      </c>
      <c r="O57" s="406" t="str">
        <f>'【前期】 特定事業所集中減算集計シート'!O17</f>
        <v>0</v>
      </c>
      <c r="P57" s="418" t="str">
        <f>'【前期】 特定事業所集中減算集計シート'!P17</f>
        <v>0</v>
      </c>
      <c r="Q57" s="386">
        <f>SUM(K57:P57)</f>
        <v>0</v>
      </c>
      <c r="R57" s="382" t="s">
        <v>183</v>
      </c>
      <c r="S57" s="358"/>
      <c r="T57" s="358"/>
    </row>
    <row r="58" spans="1:20" ht="15.75" customHeight="1" thickTop="1">
      <c r="A58" s="693"/>
      <c r="B58" s="387" t="s">
        <v>161</v>
      </c>
      <c r="C58" s="388"/>
      <c r="D58" s="388"/>
      <c r="E58" s="388"/>
      <c r="F58" s="388"/>
      <c r="G58" s="388"/>
      <c r="H58" s="389"/>
      <c r="I58" s="390"/>
      <c r="J58" s="390"/>
      <c r="K58" s="390"/>
      <c r="L58" s="390"/>
      <c r="M58" s="390"/>
      <c r="N58" s="390"/>
      <c r="O58" s="390"/>
      <c r="P58" s="390"/>
      <c r="Q58" s="391"/>
      <c r="R58" s="344"/>
      <c r="S58" s="698"/>
      <c r="T58" s="698"/>
    </row>
    <row r="59" spans="1:20" ht="15.75" customHeight="1">
      <c r="A59" s="693"/>
      <c r="B59" s="387" t="s">
        <v>162</v>
      </c>
      <c r="C59" s="388"/>
      <c r="D59" s="388"/>
      <c r="E59" s="388"/>
      <c r="F59" s="388"/>
      <c r="G59" s="388"/>
      <c r="H59" s="394"/>
      <c r="I59" s="422"/>
      <c r="J59" s="422"/>
      <c r="K59" s="422"/>
      <c r="L59" s="422"/>
      <c r="M59" s="422"/>
      <c r="N59" s="422"/>
      <c r="O59" s="422"/>
      <c r="P59" s="422"/>
      <c r="Q59" s="423"/>
      <c r="R59" s="344"/>
      <c r="S59" s="699"/>
      <c r="T59" s="699"/>
    </row>
    <row r="60" spans="1:20" ht="15.75" customHeight="1">
      <c r="A60" s="693"/>
      <c r="B60" s="387" t="s">
        <v>163</v>
      </c>
      <c r="C60" s="388"/>
      <c r="D60" s="388"/>
      <c r="E60" s="388"/>
      <c r="F60" s="388"/>
      <c r="G60" s="388"/>
      <c r="H60" s="392"/>
      <c r="I60" s="388"/>
      <c r="J60" s="388"/>
      <c r="K60" s="388"/>
      <c r="L60" s="388"/>
      <c r="M60" s="388"/>
      <c r="N60" s="388"/>
      <c r="O60" s="388"/>
      <c r="P60" s="388"/>
      <c r="Q60" s="393"/>
      <c r="R60" s="344"/>
      <c r="S60" s="699"/>
      <c r="T60" s="699"/>
    </row>
    <row r="61" spans="1:20" ht="15.75" customHeight="1">
      <c r="A61" s="693"/>
      <c r="B61" s="387" t="s">
        <v>164</v>
      </c>
      <c r="C61" s="388"/>
      <c r="D61" s="388"/>
      <c r="E61" s="388"/>
      <c r="F61" s="388"/>
      <c r="G61" s="388"/>
      <c r="H61" s="711" t="str">
        <f>'【前期】 特定事業所集中減算集計シート'!C17&amp;""</f>
        <v/>
      </c>
      <c r="I61" s="712"/>
      <c r="J61" s="712"/>
      <c r="K61" s="712"/>
      <c r="L61" s="712"/>
      <c r="M61" s="712"/>
      <c r="N61" s="713"/>
      <c r="O61" s="701" t="s">
        <v>179</v>
      </c>
      <c r="P61" s="702"/>
      <c r="Q61" s="703"/>
      <c r="R61" s="344"/>
      <c r="S61" s="699"/>
      <c r="T61" s="699"/>
    </row>
    <row r="62" spans="1:20" ht="15.75" customHeight="1" thickBot="1">
      <c r="A62" s="693"/>
      <c r="B62" s="387" t="s">
        <v>166</v>
      </c>
      <c r="C62" s="346"/>
      <c r="D62" s="346"/>
      <c r="E62" s="395"/>
      <c r="F62" s="395"/>
      <c r="G62" s="395"/>
      <c r="H62" s="363"/>
      <c r="I62" s="365"/>
      <c r="J62" s="365"/>
      <c r="K62" s="365"/>
      <c r="L62" s="365"/>
      <c r="M62" s="365"/>
      <c r="N62" s="396"/>
      <c r="O62" s="704" t="s">
        <v>165</v>
      </c>
      <c r="P62" s="705"/>
      <c r="Q62" s="706"/>
      <c r="R62" s="344"/>
      <c r="S62" s="700"/>
      <c r="T62" s="700"/>
    </row>
    <row r="63" spans="1:20" ht="18.75" customHeight="1" thickTop="1" thickBot="1">
      <c r="A63" s="693"/>
      <c r="B63" s="359" t="s">
        <v>184</v>
      </c>
      <c r="C63" s="360"/>
      <c r="D63" s="360"/>
      <c r="E63" s="360"/>
      <c r="F63" s="360"/>
      <c r="G63" s="360"/>
      <c r="H63" s="346"/>
      <c r="I63" s="346"/>
      <c r="J63" s="346"/>
      <c r="K63" s="346"/>
      <c r="L63" s="346"/>
      <c r="M63" s="346"/>
      <c r="N63" s="346"/>
      <c r="O63" s="346" t="s">
        <v>168</v>
      </c>
      <c r="P63" s="346"/>
      <c r="Q63" s="397" t="str">
        <f>IF(Q56=0,"",ROUNDUP(Q57/Q56,3))</f>
        <v/>
      </c>
      <c r="R63" s="344"/>
      <c r="S63" s="358"/>
      <c r="T63" s="358"/>
    </row>
    <row r="64" spans="1:20" ht="13.5" customHeight="1" thickTop="1">
      <c r="A64" s="693"/>
      <c r="B64" s="707" t="s">
        <v>274</v>
      </c>
      <c r="C64" s="708"/>
      <c r="D64" s="708"/>
      <c r="E64" s="708"/>
      <c r="F64" s="708"/>
      <c r="G64" s="708"/>
      <c r="H64" s="708"/>
      <c r="I64" s="708"/>
      <c r="J64" s="708"/>
      <c r="K64" s="708"/>
      <c r="L64" s="708"/>
      <c r="M64" s="708"/>
      <c r="N64" s="708"/>
      <c r="O64" s="708"/>
      <c r="P64" s="708"/>
      <c r="Q64" s="398" t="s">
        <v>169</v>
      </c>
      <c r="R64" s="344"/>
      <c r="S64" s="698"/>
      <c r="T64" s="698"/>
    </row>
    <row r="65" spans="1:20" ht="13.5" customHeight="1" thickBot="1">
      <c r="A65" s="694"/>
      <c r="B65" s="709"/>
      <c r="C65" s="710"/>
      <c r="D65" s="710"/>
      <c r="E65" s="710"/>
      <c r="F65" s="710"/>
      <c r="G65" s="710"/>
      <c r="H65" s="710"/>
      <c r="I65" s="710"/>
      <c r="J65" s="710"/>
      <c r="K65" s="710"/>
      <c r="L65" s="710"/>
      <c r="M65" s="710"/>
      <c r="N65" s="710"/>
      <c r="O65" s="710"/>
      <c r="P65" s="710"/>
      <c r="Q65" s="399"/>
      <c r="R65" s="344"/>
      <c r="S65" s="700"/>
      <c r="T65" s="700"/>
    </row>
    <row r="66" spans="1:20" ht="14.25" customHeight="1" thickTop="1">
      <c r="A66" s="342"/>
      <c r="S66" s="343"/>
      <c r="T66" s="343"/>
    </row>
  </sheetData>
  <sheetProtection algorithmName="SHA-512" hashValue="8T2JPlv9tW84bPJ+YJfhbCn1fYC1Ksrbt22b4gQYioxxowfl2661P365xFdXSkzxcbvblvxU8Md99NgtyMZ9lw==" saltValue="glMhWcJA5XZZ2gCMN8t0mg==" spinCount="100000" sheet="1" objects="1" scenarios="1"/>
  <mergeCells count="64">
    <mergeCell ref="H20:Q20"/>
    <mergeCell ref="A1:T1"/>
    <mergeCell ref="M7:T7"/>
    <mergeCell ref="M8:T8"/>
    <mergeCell ref="N9:R9"/>
    <mergeCell ref="A11:Q12"/>
    <mergeCell ref="S11:T11"/>
    <mergeCell ref="S12:S13"/>
    <mergeCell ref="T12:T13"/>
    <mergeCell ref="H15:Q15"/>
    <mergeCell ref="A16:C16"/>
    <mergeCell ref="A17:G17"/>
    <mergeCell ref="H18:Q18"/>
    <mergeCell ref="H19:L19"/>
    <mergeCell ref="Q22:Q23"/>
    <mergeCell ref="S22:S23"/>
    <mergeCell ref="T22:T23"/>
    <mergeCell ref="F23:I23"/>
    <mergeCell ref="A25:A34"/>
    <mergeCell ref="B25:J25"/>
    <mergeCell ref="S27:S31"/>
    <mergeCell ref="T27:T31"/>
    <mergeCell ref="H30:N30"/>
    <mergeCell ref="O30:Q30"/>
    <mergeCell ref="A22:B23"/>
    <mergeCell ref="C22:C23"/>
    <mergeCell ref="D22:D23"/>
    <mergeCell ref="E22:E23"/>
    <mergeCell ref="F22:G22"/>
    <mergeCell ref="H22:I22"/>
    <mergeCell ref="O31:Q31"/>
    <mergeCell ref="B33:P34"/>
    <mergeCell ref="S33:S34"/>
    <mergeCell ref="T33:T34"/>
    <mergeCell ref="A35:A45"/>
    <mergeCell ref="B35:J35"/>
    <mergeCell ref="S38:S42"/>
    <mergeCell ref="T38:T42"/>
    <mergeCell ref="H41:N41"/>
    <mergeCell ref="O41:Q41"/>
    <mergeCell ref="O42:Q42"/>
    <mergeCell ref="B44:P45"/>
    <mergeCell ref="S44:S45"/>
    <mergeCell ref="T44:T45"/>
    <mergeCell ref="A46:A55"/>
    <mergeCell ref="B46:J46"/>
    <mergeCell ref="S48:S52"/>
    <mergeCell ref="T48:T52"/>
    <mergeCell ref="H51:N51"/>
    <mergeCell ref="O51:Q51"/>
    <mergeCell ref="O52:Q52"/>
    <mergeCell ref="B54:P55"/>
    <mergeCell ref="S54:S55"/>
    <mergeCell ref="T54:T55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H61:N61"/>
  </mergeCells>
  <phoneticPr fontId="2"/>
  <conditionalFormatting sqref="Q24:Q26">
    <cfRule type="cellIs" dxfId="13" priority="4" operator="equal">
      <formula>0</formula>
    </cfRule>
  </conditionalFormatting>
  <conditionalFormatting sqref="Q35:Q37">
    <cfRule type="cellIs" dxfId="12" priority="3" operator="equal">
      <formula>0</formula>
    </cfRule>
  </conditionalFormatting>
  <conditionalFormatting sqref="Q46:Q47">
    <cfRule type="cellIs" dxfId="11" priority="2" operator="equal">
      <formula>0</formula>
    </cfRule>
  </conditionalFormatting>
  <conditionalFormatting sqref="Q56:Q57">
    <cfRule type="cellIs" dxfId="10" priority="1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2" fitToHeight="0" orientation="portrait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5D96-0D6E-4546-A5A0-DD43ABF7091D}">
  <sheetPr>
    <tabColor theme="7" tint="0.59999389629810485"/>
  </sheetPr>
  <dimension ref="A1:G13"/>
  <sheetViews>
    <sheetView showGridLines="0" view="pageBreakPreview" zoomScale="110" zoomScaleNormal="100" zoomScaleSheetLayoutView="110" workbookViewId="0">
      <selection sqref="A1:G1"/>
    </sheetView>
  </sheetViews>
  <sheetFormatPr defaultColWidth="8.09765625" defaultRowHeight="13.2"/>
  <cols>
    <col min="1" max="1" width="23.09765625" style="6" customWidth="1"/>
    <col min="2" max="2" width="21.69921875" style="6" customWidth="1"/>
    <col min="3" max="3" width="7.69921875" style="6" customWidth="1"/>
    <col min="4" max="4" width="21.69921875" style="6" customWidth="1"/>
    <col min="5" max="5" width="7.69921875" style="6" customWidth="1"/>
    <col min="6" max="6" width="21.69921875" style="6" customWidth="1"/>
    <col min="7" max="7" width="9.296875" style="6" customWidth="1"/>
    <col min="8" max="16384" width="8.09765625" style="6"/>
  </cols>
  <sheetData>
    <row r="1" spans="1:7" ht="10.199999999999999" customHeight="1">
      <c r="A1" s="754"/>
      <c r="B1" s="754"/>
      <c r="C1" s="754"/>
      <c r="D1" s="754"/>
      <c r="E1" s="754"/>
      <c r="F1" s="754"/>
      <c r="G1" s="754"/>
    </row>
    <row r="2" spans="1:7" ht="40.049999999999997" customHeight="1">
      <c r="A2" s="755" t="s">
        <v>185</v>
      </c>
      <c r="B2" s="755"/>
      <c r="C2" s="755"/>
      <c r="D2" s="755"/>
      <c r="E2" s="755"/>
      <c r="F2" s="755"/>
      <c r="G2" s="755"/>
    </row>
    <row r="3" spans="1:7" ht="40.049999999999997" customHeight="1">
      <c r="A3" s="263" t="s">
        <v>186</v>
      </c>
      <c r="B3" s="264" t="str">
        <f>'【前期】 特定事業所集中減算集計シート'!R4</f>
        <v>0％</v>
      </c>
      <c r="C3" s="262"/>
      <c r="D3" s="262"/>
      <c r="E3" s="262"/>
      <c r="F3" s="262"/>
      <c r="G3" s="262"/>
    </row>
    <row r="4" spans="1:7" ht="40.049999999999997" customHeight="1">
      <c r="A4" s="263" t="s">
        <v>187</v>
      </c>
      <c r="B4" s="264" t="str">
        <f>'【前期】 特定事業所集中減算集計シート'!R10</f>
        <v>0％</v>
      </c>
      <c r="C4" s="262"/>
      <c r="D4" s="262"/>
      <c r="E4" s="262"/>
      <c r="F4" s="262"/>
      <c r="G4" s="262"/>
    </row>
    <row r="5" spans="1:7" ht="40.049999999999997" customHeight="1">
      <c r="A5" s="263" t="s">
        <v>188</v>
      </c>
      <c r="B5" s="265" t="str">
        <f>'【前期】 特定事業所集中減算集計シート'!R16</f>
        <v>0％</v>
      </c>
      <c r="C5" s="262"/>
      <c r="D5" s="262"/>
      <c r="E5" s="262"/>
      <c r="F5" s="262"/>
      <c r="G5" s="262"/>
    </row>
    <row r="6" spans="1:7" ht="40.049999999999997" customHeight="1">
      <c r="A6" s="263" t="s">
        <v>189</v>
      </c>
      <c r="B6" s="265" t="str">
        <f>'【前期】 特定事業所集中減算集計シート'!R22</f>
        <v>0％</v>
      </c>
      <c r="C6" s="262"/>
      <c r="D6" s="262"/>
      <c r="E6" s="262"/>
      <c r="F6" s="262"/>
      <c r="G6" s="262"/>
    </row>
    <row r="7" spans="1:7" ht="40.049999999999997" customHeight="1">
      <c r="A7" s="755" t="s">
        <v>190</v>
      </c>
      <c r="B7" s="755"/>
      <c r="C7" s="755"/>
      <c r="D7" s="755"/>
      <c r="E7" s="755"/>
      <c r="F7" s="755"/>
      <c r="G7" s="755"/>
    </row>
    <row r="8" spans="1:7" ht="40.049999999999997" customHeight="1">
      <c r="A8" s="263" t="s">
        <v>186</v>
      </c>
      <c r="B8" s="263" t="str">
        <f>'【前期】 特定事業所集中減算集計シート'!C5&amp;""</f>
        <v/>
      </c>
      <c r="C8" s="265" t="str">
        <f>'【前期】 特定事業所集中減算集計シート'!R5</f>
        <v>0％</v>
      </c>
      <c r="D8" s="263" t="str">
        <f>'【前期】 特定事業所集中減算集計シート'!C6&amp;""</f>
        <v/>
      </c>
      <c r="E8" s="265" t="str">
        <f>'【前期】 特定事業所集中減算集計シート'!R6</f>
        <v>0％</v>
      </c>
      <c r="F8" s="263" t="str">
        <f>'【前期】 特定事業所集中減算集計シート'!C7&amp;""</f>
        <v/>
      </c>
      <c r="G8" s="265" t="str">
        <f>'【前期】 特定事業所集中減算集計シート'!R7</f>
        <v>0％</v>
      </c>
    </row>
    <row r="9" spans="1:7" ht="40.049999999999997" customHeight="1">
      <c r="A9" s="263" t="s">
        <v>187</v>
      </c>
      <c r="B9" s="263" t="str">
        <f>'【前期】 特定事業所集中減算集計シート'!C11&amp;""</f>
        <v/>
      </c>
      <c r="C9" s="265" t="str">
        <f>'【前期】 特定事業所集中減算集計シート'!R11</f>
        <v>0％</v>
      </c>
      <c r="D9" s="263" t="str">
        <f>'【前期】 特定事業所集中減算集計シート'!C12&amp;""</f>
        <v/>
      </c>
      <c r="E9" s="265" t="str">
        <f>'【前期】 特定事業所集中減算集計シート'!R12</f>
        <v>0％</v>
      </c>
      <c r="F9" s="263" t="str">
        <f>'【前期】 特定事業所集中減算集計シート'!C13&amp;""</f>
        <v/>
      </c>
      <c r="G9" s="265" t="str">
        <f>'【前期】 特定事業所集中減算集計シート'!R13</f>
        <v>0％</v>
      </c>
    </row>
    <row r="10" spans="1:7" ht="40.049999999999997" customHeight="1">
      <c r="A10" s="263" t="s">
        <v>191</v>
      </c>
      <c r="B10" s="263" t="str">
        <f>'【前期】 特定事業所集中減算集計シート'!C17&amp;""</f>
        <v/>
      </c>
      <c r="C10" s="265" t="str">
        <f>'【前期】 特定事業所集中減算集計シート'!R17</f>
        <v>0％</v>
      </c>
      <c r="D10" s="263" t="str">
        <f>'【前期】 特定事業所集中減算集計シート'!C18&amp;""</f>
        <v/>
      </c>
      <c r="E10" s="265" t="str">
        <f>'【前期】 特定事業所集中減算集計シート'!R18</f>
        <v>0％</v>
      </c>
      <c r="F10" s="263" t="str">
        <f>'【前期】 特定事業所集中減算集計シート'!C19&amp;""</f>
        <v/>
      </c>
      <c r="G10" s="265" t="str">
        <f>'【前期】 特定事業所集中減算集計シート'!R19</f>
        <v>0％</v>
      </c>
    </row>
    <row r="11" spans="1:7" ht="40.049999999999997" customHeight="1">
      <c r="A11" s="263" t="s">
        <v>189</v>
      </c>
      <c r="B11" s="263" t="str">
        <f>'【前期】 特定事業所集中減算集計シート'!C23&amp;""</f>
        <v/>
      </c>
      <c r="C11" s="265" t="str">
        <f>'【前期】 特定事業所集中減算集計シート'!R23</f>
        <v>0％</v>
      </c>
      <c r="D11" s="263" t="str">
        <f>'【前期】 特定事業所集中減算集計シート'!C24&amp;""</f>
        <v/>
      </c>
      <c r="E11" s="265" t="str">
        <f>'【前期】 特定事業所集中減算集計シート'!R24</f>
        <v>0％</v>
      </c>
      <c r="F11" s="263" t="str">
        <f>'【前期】 特定事業所集中減算集計シート'!C25&amp;""</f>
        <v/>
      </c>
      <c r="G11" s="265" t="str">
        <f>'【前期】 特定事業所集中減算集計シート'!R25</f>
        <v>0％</v>
      </c>
    </row>
    <row r="12" spans="1:7" ht="30" customHeight="1">
      <c r="A12" s="339"/>
      <c r="B12" s="340"/>
      <c r="C12" s="341"/>
      <c r="D12" s="341"/>
      <c r="E12" s="341"/>
      <c r="F12" s="341"/>
      <c r="G12" s="341"/>
    </row>
    <row r="13" spans="1:7" ht="14.25" customHeight="1">
      <c r="A13" s="342"/>
    </row>
  </sheetData>
  <sheetProtection algorithmName="SHA-512" hashValue="6qAmXooSxEoElaGirUfyZ0JdzecXietyW7aeB1fx1UADxv3eS1Z4EvSgvRWYziND0wkPUJK8NJvZyo7eIgjvNw==" saltValue="WTNoPubJrkDyqZT+FIYlLQ==" spinCount="100000" sheet="1" objects="1" scenarios="1"/>
  <mergeCells count="3">
    <mergeCell ref="A1:G1"/>
    <mergeCell ref="A2:G2"/>
    <mergeCell ref="A7:G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077B-72CD-4434-9C55-C285E95BE8FA}">
  <sheetPr>
    <tabColor theme="7" tint="0.59999389629810485"/>
  </sheetPr>
  <dimension ref="A1:R30"/>
  <sheetViews>
    <sheetView showGridLines="0" view="pageBreakPreview" zoomScaleNormal="100" zoomScaleSheetLayoutView="100" workbookViewId="0">
      <selection sqref="A1:R1"/>
    </sheetView>
  </sheetViews>
  <sheetFormatPr defaultColWidth="8.09765625" defaultRowHeight="13.2"/>
  <cols>
    <col min="1" max="1" width="8.5" style="6" customWidth="1"/>
    <col min="2" max="2" width="6.69921875" style="6" customWidth="1"/>
    <col min="3" max="7" width="4.69921875" style="6" customWidth="1"/>
    <col min="8" max="16" width="4.5" style="6" customWidth="1"/>
    <col min="17" max="17" width="10.09765625" style="6" customWidth="1"/>
    <col min="18" max="18" width="10.296875" style="343" customWidth="1"/>
    <col min="19" max="16384" width="8.09765625" style="6"/>
  </cols>
  <sheetData>
    <row r="1" spans="1:18" ht="26.25" customHeight="1" thickBot="1">
      <c r="A1" s="679" t="s">
        <v>324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</row>
    <row r="2" spans="1:18" ht="20.399999999999999" customHeight="1" thickBot="1">
      <c r="A2" s="680" t="s">
        <v>192</v>
      </c>
      <c r="B2" s="681"/>
      <c r="C2" s="681"/>
      <c r="D2" s="681"/>
      <c r="E2" s="681"/>
      <c r="F2" s="681"/>
      <c r="G2" s="681"/>
      <c r="H2" s="681"/>
      <c r="I2" s="681"/>
      <c r="J2" s="682"/>
      <c r="K2" s="531" t="s">
        <v>193</v>
      </c>
      <c r="L2" s="531" t="s">
        <v>60</v>
      </c>
      <c r="M2" s="531" t="s">
        <v>61</v>
      </c>
      <c r="N2" s="531" t="s">
        <v>62</v>
      </c>
      <c r="O2" s="531" t="s">
        <v>63</v>
      </c>
      <c r="P2" s="531" t="s">
        <v>64</v>
      </c>
      <c r="Q2" s="532" t="s">
        <v>119</v>
      </c>
      <c r="R2" s="240" t="s">
        <v>120</v>
      </c>
    </row>
    <row r="3" spans="1:18" ht="18.600000000000001" customHeight="1" thickBot="1">
      <c r="A3" s="683" t="s">
        <v>121</v>
      </c>
      <c r="B3" s="684"/>
      <c r="C3" s="684"/>
      <c r="D3" s="684"/>
      <c r="E3" s="684"/>
      <c r="F3" s="684"/>
      <c r="G3" s="684"/>
      <c r="H3" s="684"/>
      <c r="I3" s="684"/>
      <c r="J3" s="685"/>
      <c r="K3" s="241">
        <f>'令和◯年9月 管理表 '!O2</f>
        <v>0</v>
      </c>
      <c r="L3" s="242">
        <f>'令和◯年10月 管理表  '!O2</f>
        <v>0</v>
      </c>
      <c r="M3" s="242">
        <f>'令和◯年11月 管理表  '!O2</f>
        <v>0</v>
      </c>
      <c r="N3" s="242">
        <f>'令和◯年12月 管理表  '!O2</f>
        <v>0</v>
      </c>
      <c r="O3" s="242">
        <f>'令和◯年1月 管理表 '!O2</f>
        <v>0</v>
      </c>
      <c r="P3" s="242">
        <f>'令和◯年2月 管理表 '!O2</f>
        <v>0</v>
      </c>
      <c r="Q3" s="243">
        <f t="shared" ref="Q3:Q27" si="0">SUM(K3:P3)</f>
        <v>0</v>
      </c>
      <c r="R3" s="244"/>
    </row>
    <row r="4" spans="1:18" ht="30" customHeight="1">
      <c r="A4" s="686" t="s">
        <v>122</v>
      </c>
      <c r="B4" s="689" t="s">
        <v>123</v>
      </c>
      <c r="C4" s="690"/>
      <c r="D4" s="690"/>
      <c r="E4" s="690"/>
      <c r="F4" s="690"/>
      <c r="G4" s="690"/>
      <c r="H4" s="691"/>
      <c r="I4" s="691"/>
      <c r="J4" s="691"/>
      <c r="K4" s="245">
        <f>'令和◯年9月 管理表 '!U6</f>
        <v>0</v>
      </c>
      <c r="L4" s="245">
        <f>'令和◯年10月 管理表  '!U6</f>
        <v>0</v>
      </c>
      <c r="M4" s="245">
        <f>'令和◯年11月 管理表  '!U6</f>
        <v>0</v>
      </c>
      <c r="N4" s="245">
        <f>'令和◯年12月 管理表  '!U6</f>
        <v>0</v>
      </c>
      <c r="O4" s="245">
        <f>'令和◯年1月 管理表 '!U6</f>
        <v>0</v>
      </c>
      <c r="P4" s="245">
        <f>'令和◯年2月 管理表 '!U6</f>
        <v>0</v>
      </c>
      <c r="Q4" s="246">
        <f t="shared" si="0"/>
        <v>0</v>
      </c>
      <c r="R4" s="247" t="str">
        <f>IFERROR(Q4/Q3, "0％")</f>
        <v>0％</v>
      </c>
    </row>
    <row r="5" spans="1:18" ht="30" customHeight="1">
      <c r="A5" s="687"/>
      <c r="B5" s="248">
        <v>1</v>
      </c>
      <c r="C5" s="661"/>
      <c r="D5" s="662"/>
      <c r="E5" s="662"/>
      <c r="F5" s="662"/>
      <c r="G5" s="662"/>
      <c r="H5" s="662"/>
      <c r="I5" s="662"/>
      <c r="J5" s="663"/>
      <c r="K5" s="249" t="str">
        <f>IFERROR(VLOOKUP(C5,'令和◯年9月 管理表 '!$T$7:$U$59,2),"0")</f>
        <v>0</v>
      </c>
      <c r="L5" s="249" t="str">
        <f>IFERROR(VLOOKUP(C5,'令和◯年10月 管理表  '!$T$7:$U$59,2,),"0")</f>
        <v>0</v>
      </c>
      <c r="M5" s="249" t="str">
        <f>IFERROR(VLOOKUP(C5,'令和◯年11月 管理表  '!$T$7:$U$59,2,),"0")</f>
        <v>0</v>
      </c>
      <c r="N5" s="249" t="str">
        <f>IFERROR(VLOOKUP(C5,'令和◯年12月 管理表  '!$T$7:$U$59,2,),"0")</f>
        <v>0</v>
      </c>
      <c r="O5" s="249" t="str">
        <f>IFERROR(VLOOKUP(C5,'令和◯年1月 管理表 '!$T$7:$U$59,2,),"0")</f>
        <v>0</v>
      </c>
      <c r="P5" s="249" t="str">
        <f>IFERROR(VLOOKUP(C5,'令和◯年2月 管理表 '!$T$7:$U$59,2,),"0")</f>
        <v>0</v>
      </c>
      <c r="Q5" s="250">
        <f t="shared" si="0"/>
        <v>0</v>
      </c>
      <c r="R5" s="251" t="str">
        <f>IFERROR(Q5/$Q$4, "0％")</f>
        <v>0％</v>
      </c>
    </row>
    <row r="6" spans="1:18" ht="30" customHeight="1">
      <c r="A6" s="687"/>
      <c r="B6" s="248">
        <v>2</v>
      </c>
      <c r="C6" s="661"/>
      <c r="D6" s="662"/>
      <c r="E6" s="662"/>
      <c r="F6" s="662"/>
      <c r="G6" s="662"/>
      <c r="H6" s="662"/>
      <c r="I6" s="662"/>
      <c r="J6" s="663"/>
      <c r="K6" s="249" t="str">
        <f>IFERROR(VLOOKUP(C6,'令和◯年9月 管理表 '!$T$7:$U$59,2),"0")</f>
        <v>0</v>
      </c>
      <c r="L6" s="249" t="str">
        <f>IFERROR(VLOOKUP(C6,'令和◯年10月 管理表  '!$T$7:$U$59,2,),"0")</f>
        <v>0</v>
      </c>
      <c r="M6" s="249" t="str">
        <f>IFERROR(VLOOKUP(C6,'令和◯年11月 管理表  '!$T$7:$U$59,2,),"0")</f>
        <v>0</v>
      </c>
      <c r="N6" s="249" t="str">
        <f>IFERROR(VLOOKUP(C6,'令和◯年12月 管理表  '!$T$7:$U$59,2,),"0")</f>
        <v>0</v>
      </c>
      <c r="O6" s="249" t="str">
        <f>IFERROR(VLOOKUP(C6,'令和◯年1月 管理表 '!$T$7:$U$59,2,),"0")</f>
        <v>0</v>
      </c>
      <c r="P6" s="249" t="str">
        <f>IFERROR(VLOOKUP(C6,'令和◯年2月 管理表 '!$T$7:$U$59,2,),"0")</f>
        <v>0</v>
      </c>
      <c r="Q6" s="246">
        <f t="shared" si="0"/>
        <v>0</v>
      </c>
      <c r="R6" s="251" t="str">
        <f t="shared" ref="R6:R9" si="1">IFERROR(Q6/$Q$4, "0％")</f>
        <v>0％</v>
      </c>
    </row>
    <row r="7" spans="1:18" ht="30" customHeight="1">
      <c r="A7" s="687"/>
      <c r="B7" s="248">
        <v>3</v>
      </c>
      <c r="C7" s="661"/>
      <c r="D7" s="662"/>
      <c r="E7" s="662"/>
      <c r="F7" s="662"/>
      <c r="G7" s="662"/>
      <c r="H7" s="662"/>
      <c r="I7" s="662"/>
      <c r="J7" s="663"/>
      <c r="K7" s="249" t="str">
        <f>IFERROR(VLOOKUP(C7,'令和◯年9月 管理表 '!$T$7:$U$59,2),"0")</f>
        <v>0</v>
      </c>
      <c r="L7" s="249" t="str">
        <f>IFERROR(VLOOKUP(C7,'令和◯年10月 管理表  '!$T$7:$U$59,2,),"0")</f>
        <v>0</v>
      </c>
      <c r="M7" s="249" t="str">
        <f>IFERROR(VLOOKUP(C7,'令和◯年11月 管理表  '!$T$7:$U$59,2,),"0")</f>
        <v>0</v>
      </c>
      <c r="N7" s="249" t="str">
        <f>IFERROR(VLOOKUP(C7,'令和◯年12月 管理表  '!$T$7:$U$59,2,),"0")</f>
        <v>0</v>
      </c>
      <c r="O7" s="249" t="str">
        <f>IFERROR(VLOOKUP(C7,'令和◯年1月 管理表 '!$T$7:$U$59,2,),"0")</f>
        <v>0</v>
      </c>
      <c r="P7" s="249" t="str">
        <f>IFERROR(VLOOKUP(C7,'令和◯年2月 管理表 '!$T$7:$U$59,2,),"0")</f>
        <v>0</v>
      </c>
      <c r="Q7" s="252">
        <f t="shared" si="0"/>
        <v>0</v>
      </c>
      <c r="R7" s="251" t="str">
        <f t="shared" si="1"/>
        <v>0％</v>
      </c>
    </row>
    <row r="8" spans="1:18" ht="30" customHeight="1">
      <c r="A8" s="687"/>
      <c r="B8" s="248">
        <v>4</v>
      </c>
      <c r="C8" s="661"/>
      <c r="D8" s="662"/>
      <c r="E8" s="662"/>
      <c r="F8" s="662"/>
      <c r="G8" s="662"/>
      <c r="H8" s="662"/>
      <c r="I8" s="662"/>
      <c r="J8" s="663"/>
      <c r="K8" s="249" t="str">
        <f>IFERROR(VLOOKUP(C8,'令和◯年9月 管理表 '!$T$7:$U$59,2),"0")</f>
        <v>0</v>
      </c>
      <c r="L8" s="249" t="str">
        <f>IFERROR(VLOOKUP(C8,'令和◯年10月 管理表  '!$T$7:$U$59,2,),"0")</f>
        <v>0</v>
      </c>
      <c r="M8" s="249" t="str">
        <f>IFERROR(VLOOKUP(C8,'令和◯年11月 管理表  '!$T$7:$U$59,2,),"0")</f>
        <v>0</v>
      </c>
      <c r="N8" s="249" t="str">
        <f>IFERROR(VLOOKUP(C8,'令和◯年12月 管理表  '!$T$7:$U$59,2,),"0")</f>
        <v>0</v>
      </c>
      <c r="O8" s="249" t="str">
        <f>IFERROR(VLOOKUP(C8,'令和◯年1月 管理表 '!$T$7:$U$59,2,),"0")</f>
        <v>0</v>
      </c>
      <c r="P8" s="249" t="str">
        <f>IFERROR(VLOOKUP(C8,'令和◯年2月 管理表 '!$T$7:$U$59,2,),"0")</f>
        <v>0</v>
      </c>
      <c r="Q8" s="252">
        <f t="shared" si="0"/>
        <v>0</v>
      </c>
      <c r="R8" s="251" t="str">
        <f t="shared" si="1"/>
        <v>0％</v>
      </c>
    </row>
    <row r="9" spans="1:18" ht="30" customHeight="1" thickBot="1">
      <c r="A9" s="688"/>
      <c r="B9" s="248">
        <v>5</v>
      </c>
      <c r="C9" s="664"/>
      <c r="D9" s="665"/>
      <c r="E9" s="665"/>
      <c r="F9" s="665"/>
      <c r="G9" s="665"/>
      <c r="H9" s="665"/>
      <c r="I9" s="665"/>
      <c r="J9" s="666"/>
      <c r="K9" s="249" t="str">
        <f>IFERROR(VLOOKUP(C9,'令和◯年9月 管理表 '!$T$7:$U$59,2),"0")</f>
        <v>0</v>
      </c>
      <c r="L9" s="249" t="str">
        <f>IFERROR(VLOOKUP(C9,'令和◯年10月 管理表  '!$T$7:$U$59,2,),"0")</f>
        <v>0</v>
      </c>
      <c r="M9" s="249" t="str">
        <f>IFERROR(VLOOKUP(C9,'令和◯年11月 管理表  '!$T$7:$U$59,2,),"0")</f>
        <v>0</v>
      </c>
      <c r="N9" s="249" t="str">
        <f>IFERROR(VLOOKUP(C9,'令和◯年12月 管理表  '!$T$7:$U$59,2,),"0")</f>
        <v>0</v>
      </c>
      <c r="O9" s="249" t="str">
        <f>IFERROR(VLOOKUP(C9,'令和◯年1月 管理表 '!$T$7:$U$59,2,),"0")</f>
        <v>0</v>
      </c>
      <c r="P9" s="249" t="str">
        <f>IFERROR(VLOOKUP(C9,'令和◯年2月 管理表 '!$T$7:$U$59,2,),"0")</f>
        <v>0</v>
      </c>
      <c r="Q9" s="252">
        <f t="shared" si="0"/>
        <v>0</v>
      </c>
      <c r="R9" s="251" t="str">
        <f t="shared" si="1"/>
        <v>0％</v>
      </c>
    </row>
    <row r="10" spans="1:18" ht="30" customHeight="1">
      <c r="A10" s="672" t="s">
        <v>124</v>
      </c>
      <c r="B10" s="674" t="s">
        <v>125</v>
      </c>
      <c r="C10" s="675"/>
      <c r="D10" s="675"/>
      <c r="E10" s="675"/>
      <c r="F10" s="675"/>
      <c r="G10" s="675"/>
      <c r="H10" s="675"/>
      <c r="I10" s="675"/>
      <c r="J10" s="675"/>
      <c r="K10" s="253">
        <f>'令和◯年9月 管理表 '!Y6</f>
        <v>0</v>
      </c>
      <c r="L10" s="253">
        <f>'令和◯年10月 管理表  '!Y6</f>
        <v>0</v>
      </c>
      <c r="M10" s="253">
        <f>'令和◯年11月 管理表  '!Y6</f>
        <v>0</v>
      </c>
      <c r="N10" s="253">
        <f>'令和◯年12月 管理表  '!Y6</f>
        <v>0</v>
      </c>
      <c r="O10" s="253">
        <f>'令和◯年1月 管理表 '!Y6</f>
        <v>0</v>
      </c>
      <c r="P10" s="253">
        <f>'令和◯年2月 管理表 '!Y6</f>
        <v>0</v>
      </c>
      <c r="Q10" s="254">
        <f t="shared" si="0"/>
        <v>0</v>
      </c>
      <c r="R10" s="247" t="str">
        <f>IFERROR(Q10/Q3, "0％")</f>
        <v>0％</v>
      </c>
    </row>
    <row r="11" spans="1:18" ht="30" customHeight="1">
      <c r="A11" s="673"/>
      <c r="B11" s="248">
        <v>1</v>
      </c>
      <c r="C11" s="661"/>
      <c r="D11" s="662"/>
      <c r="E11" s="662"/>
      <c r="F11" s="662"/>
      <c r="G11" s="662"/>
      <c r="H11" s="662"/>
      <c r="I11" s="662"/>
      <c r="J11" s="663"/>
      <c r="K11" s="249" t="str">
        <f>IFERROR(VLOOKUP(C11,'令和◯年9月 管理表 '!$X$7:$Y$59,2,),"0")</f>
        <v>0</v>
      </c>
      <c r="L11" s="249" t="str">
        <f>IFERROR(VLOOKUP(C11,'令和◯年10月 管理表  '!$X$7:$Y$59,2,),"0")</f>
        <v>0</v>
      </c>
      <c r="M11" s="249" t="str">
        <f>IFERROR(VLOOKUP(C11,'令和◯年11月 管理表  '!$X$7:$Y$59,2,),"0")</f>
        <v>0</v>
      </c>
      <c r="N11" s="249" t="str">
        <f>IFERROR(VLOOKUP(C11,'令和◯年12月 管理表  '!$X$7:$Y$59,2,),"0")</f>
        <v>0</v>
      </c>
      <c r="O11" s="249" t="str">
        <f>IFERROR(VLOOKUP(C11,'令和◯年1月 管理表 '!$X$7:$Y$59,2,),"0")</f>
        <v>0</v>
      </c>
      <c r="P11" s="249" t="str">
        <f>IFERROR(VLOOKUP(C11,'令和◯年2月 管理表 '!$X$7:$Y$59,2,),"0")</f>
        <v>0</v>
      </c>
      <c r="Q11" s="250">
        <f t="shared" si="0"/>
        <v>0</v>
      </c>
      <c r="R11" s="251" t="str">
        <f>IFERROR(Q11/$Q$10, "0％")</f>
        <v>0％</v>
      </c>
    </row>
    <row r="12" spans="1:18" ht="30" customHeight="1">
      <c r="A12" s="673"/>
      <c r="B12" s="248">
        <v>2</v>
      </c>
      <c r="C12" s="661"/>
      <c r="D12" s="662"/>
      <c r="E12" s="662"/>
      <c r="F12" s="662"/>
      <c r="G12" s="662"/>
      <c r="H12" s="662"/>
      <c r="I12" s="662"/>
      <c r="J12" s="663"/>
      <c r="K12" s="249" t="str">
        <f>IFERROR(VLOOKUP(C12,'令和◯年9月 管理表 '!$X$7:$Y$59,2,),"0")</f>
        <v>0</v>
      </c>
      <c r="L12" s="249" t="str">
        <f>IFERROR(VLOOKUP(C12,'令和◯年10月 管理表  '!$X$7:$Y$59,2,),"0")</f>
        <v>0</v>
      </c>
      <c r="M12" s="249" t="str">
        <f>IFERROR(VLOOKUP(C12,'令和◯年11月 管理表  '!$X$7:$Y$59,2,),"0")</f>
        <v>0</v>
      </c>
      <c r="N12" s="249" t="str">
        <f>IFERROR(VLOOKUP(C12,'令和◯年12月 管理表  '!$X$7:$Y$59,2,),"0")</f>
        <v>0</v>
      </c>
      <c r="O12" s="249" t="str">
        <f>IFERROR(VLOOKUP(C12,'令和◯年1月 管理表 '!$X$7:$Y$59,2,),"0")</f>
        <v>0</v>
      </c>
      <c r="P12" s="249" t="str">
        <f>IFERROR(VLOOKUP(C12,'令和◯年2月 管理表 '!$X$7:$Y$59,2,),"0")</f>
        <v>0</v>
      </c>
      <c r="Q12" s="250">
        <f t="shared" si="0"/>
        <v>0</v>
      </c>
      <c r="R12" s="251" t="str">
        <f t="shared" ref="R12:R15" si="2">IFERROR(Q12/$Q$10, "0％")</f>
        <v>0％</v>
      </c>
    </row>
    <row r="13" spans="1:18" ht="30" customHeight="1">
      <c r="A13" s="673"/>
      <c r="B13" s="248">
        <v>3</v>
      </c>
      <c r="C13" s="661"/>
      <c r="D13" s="662"/>
      <c r="E13" s="662"/>
      <c r="F13" s="662"/>
      <c r="G13" s="662"/>
      <c r="H13" s="662"/>
      <c r="I13" s="662"/>
      <c r="J13" s="663"/>
      <c r="K13" s="249" t="str">
        <f>IFERROR(VLOOKUP(C13,'令和◯年9月 管理表 '!$X$7:$Y$59,2,),"0")</f>
        <v>0</v>
      </c>
      <c r="L13" s="249" t="str">
        <f>IFERROR(VLOOKUP(C13,'令和◯年10月 管理表  '!$X$7:$Y$59,2,),"0")</f>
        <v>0</v>
      </c>
      <c r="M13" s="249" t="str">
        <f>IFERROR(VLOOKUP(C13,'令和◯年11月 管理表  '!$X$7:$Y$59,2,),"0")</f>
        <v>0</v>
      </c>
      <c r="N13" s="249" t="str">
        <f>IFERROR(VLOOKUP(C13,'令和◯年12月 管理表  '!$X$7:$Y$59,2,),"0")</f>
        <v>0</v>
      </c>
      <c r="O13" s="249" t="str">
        <f>IFERROR(VLOOKUP(C13,'令和◯年1月 管理表 '!$X$7:$Y$59,2,),"0")</f>
        <v>0</v>
      </c>
      <c r="P13" s="249" t="str">
        <f>IFERROR(VLOOKUP(C13,'令和◯年2月 管理表 '!$X$7:$Y$59,2,),"0")</f>
        <v>0</v>
      </c>
      <c r="Q13" s="252">
        <f t="shared" si="0"/>
        <v>0</v>
      </c>
      <c r="R13" s="251" t="str">
        <f t="shared" si="2"/>
        <v>0％</v>
      </c>
    </row>
    <row r="14" spans="1:18" ht="30" customHeight="1">
      <c r="A14" s="673"/>
      <c r="B14" s="248">
        <v>4</v>
      </c>
      <c r="C14" s="661"/>
      <c r="D14" s="662"/>
      <c r="E14" s="662"/>
      <c r="F14" s="662"/>
      <c r="G14" s="662"/>
      <c r="H14" s="662"/>
      <c r="I14" s="662"/>
      <c r="J14" s="663"/>
      <c r="K14" s="249" t="str">
        <f>IFERROR(VLOOKUP(C14,'令和◯年9月 管理表 '!$X$7:$Y$59,2,),"0")</f>
        <v>0</v>
      </c>
      <c r="L14" s="249" t="str">
        <f>IFERROR(VLOOKUP(C14,'令和◯年10月 管理表  '!$X$7:$Y$59,2,),"0")</f>
        <v>0</v>
      </c>
      <c r="M14" s="249" t="str">
        <f>IFERROR(VLOOKUP(C14,'令和◯年11月 管理表  '!$X$7:$Y$59,2,),"0")</f>
        <v>0</v>
      </c>
      <c r="N14" s="249" t="str">
        <f>IFERROR(VLOOKUP(C14,'令和◯年12月 管理表  '!$X$7:$Y$59,2,),"0")</f>
        <v>0</v>
      </c>
      <c r="O14" s="249" t="str">
        <f>IFERROR(VLOOKUP(C14,'令和◯年1月 管理表 '!$X$7:$Y$59,2,),"0")</f>
        <v>0</v>
      </c>
      <c r="P14" s="249" t="str">
        <f>IFERROR(VLOOKUP(C14,'令和◯年2月 管理表 '!$X$7:$Y$59,2,),"0")</f>
        <v>0</v>
      </c>
      <c r="Q14" s="252">
        <f t="shared" si="0"/>
        <v>0</v>
      </c>
      <c r="R14" s="251" t="str">
        <f t="shared" si="2"/>
        <v>0％</v>
      </c>
    </row>
    <row r="15" spans="1:18" ht="30" customHeight="1" thickBot="1">
      <c r="A15" s="673"/>
      <c r="B15" s="255">
        <v>5</v>
      </c>
      <c r="C15" s="676"/>
      <c r="D15" s="677"/>
      <c r="E15" s="677"/>
      <c r="F15" s="677"/>
      <c r="G15" s="677"/>
      <c r="H15" s="677"/>
      <c r="I15" s="677"/>
      <c r="J15" s="678"/>
      <c r="K15" s="249" t="str">
        <f>IFERROR(VLOOKUP(C15,'令和◯年9月 管理表 '!$X$7:$Y$59,2,),"0")</f>
        <v>0</v>
      </c>
      <c r="L15" s="249" t="str">
        <f>IFERROR(VLOOKUP(C15,'令和◯年10月 管理表  '!$X$7:$Y$59,2,),"0")</f>
        <v>0</v>
      </c>
      <c r="M15" s="249" t="str">
        <f>IFERROR(VLOOKUP(C15,'令和◯年11月 管理表  '!$X$7:$Y$59,2,),"0")</f>
        <v>0</v>
      </c>
      <c r="N15" s="249" t="str">
        <f>IFERROR(VLOOKUP(C15,'令和◯年12月 管理表  '!$X$7:$Y$59,2,),"0")</f>
        <v>0</v>
      </c>
      <c r="O15" s="249" t="str">
        <f>IFERROR(VLOOKUP(C15,'令和◯年1月 管理表 '!$X$7:$Y$59,2,),"0")</f>
        <v>0</v>
      </c>
      <c r="P15" s="249" t="str">
        <f>IFERROR(VLOOKUP(C15,'令和◯年2月 管理表 '!$X$7:$Y$59,2,),"0")</f>
        <v>0</v>
      </c>
      <c r="Q15" s="252">
        <f t="shared" si="0"/>
        <v>0</v>
      </c>
      <c r="R15" s="256" t="str">
        <f t="shared" si="2"/>
        <v>0％</v>
      </c>
    </row>
    <row r="16" spans="1:18" ht="30" customHeight="1">
      <c r="A16" s="667" t="s">
        <v>126</v>
      </c>
      <c r="B16" s="670" t="s">
        <v>127</v>
      </c>
      <c r="C16" s="671"/>
      <c r="D16" s="671"/>
      <c r="E16" s="671"/>
      <c r="F16" s="671"/>
      <c r="G16" s="671"/>
      <c r="H16" s="671"/>
      <c r="I16" s="671"/>
      <c r="J16" s="671"/>
      <c r="K16" s="253">
        <f>'令和◯年9月 管理表 '!AC6</f>
        <v>0</v>
      </c>
      <c r="L16" s="253">
        <f>'令和◯年10月 管理表  '!AC6</f>
        <v>0</v>
      </c>
      <c r="M16" s="253">
        <f>'令和◯年11月 管理表  '!AC6</f>
        <v>0</v>
      </c>
      <c r="N16" s="253">
        <f>'令和◯年12月 管理表  '!AC6</f>
        <v>0</v>
      </c>
      <c r="O16" s="253">
        <f>'令和◯年1月 管理表 '!AC6</f>
        <v>0</v>
      </c>
      <c r="P16" s="253">
        <f>'令和◯年2月 管理表 '!AC6</f>
        <v>0</v>
      </c>
      <c r="Q16" s="254">
        <f t="shared" si="0"/>
        <v>0</v>
      </c>
      <c r="R16" s="247" t="str">
        <f>IFERROR(Q16/Q3, "0％")</f>
        <v>0％</v>
      </c>
    </row>
    <row r="17" spans="1:18" ht="30" customHeight="1">
      <c r="A17" s="668"/>
      <c r="B17" s="248">
        <v>1</v>
      </c>
      <c r="C17" s="661"/>
      <c r="D17" s="662"/>
      <c r="E17" s="662"/>
      <c r="F17" s="662"/>
      <c r="G17" s="662"/>
      <c r="H17" s="662"/>
      <c r="I17" s="662"/>
      <c r="J17" s="663"/>
      <c r="K17" s="249" t="str">
        <f>IFERROR(VLOOKUP(C17,'令和◯年9月 管理表 '!$AB$7:$AC$59,2,),"0")</f>
        <v>0</v>
      </c>
      <c r="L17" s="249" t="str">
        <f>IFERROR(VLOOKUP(C17,'令和◯年10月 管理表  '!$AB$7:$AC$59,2,),"0")</f>
        <v>0</v>
      </c>
      <c r="M17" s="249" t="str">
        <f>IFERROR(VLOOKUP(C17,'令和◯年11月 管理表  '!$AB$7:$AC$59,2,),"0")</f>
        <v>0</v>
      </c>
      <c r="N17" s="249" t="str">
        <f>IFERROR(VLOOKUP(C17,'令和◯年12月 管理表  '!$AB$7:$AC$59,2,),"0")</f>
        <v>0</v>
      </c>
      <c r="O17" s="249" t="str">
        <f>IFERROR(VLOOKUP(C17,'令和◯年1月 管理表 '!$AB$7:$AC$59,2,),"0")</f>
        <v>0</v>
      </c>
      <c r="P17" s="249" t="str">
        <f>IFERROR(VLOOKUP(C17,'令和◯年2月 管理表 '!$AB$7:$AC$59,2,),"0")</f>
        <v>0</v>
      </c>
      <c r="Q17" s="250">
        <f t="shared" si="0"/>
        <v>0</v>
      </c>
      <c r="R17" s="251" t="str">
        <f>IFERROR(Q17/$Q$16, "0％")</f>
        <v>0％</v>
      </c>
    </row>
    <row r="18" spans="1:18" ht="30" customHeight="1">
      <c r="A18" s="668"/>
      <c r="B18" s="248">
        <v>2</v>
      </c>
      <c r="C18" s="661"/>
      <c r="D18" s="662"/>
      <c r="E18" s="662"/>
      <c r="F18" s="662"/>
      <c r="G18" s="662"/>
      <c r="H18" s="662"/>
      <c r="I18" s="662"/>
      <c r="J18" s="663"/>
      <c r="K18" s="249" t="str">
        <f>IFERROR(VLOOKUP(C18,'令和◯年9月 管理表 '!$AB$7:$AC$59,2,),"0")</f>
        <v>0</v>
      </c>
      <c r="L18" s="249" t="str">
        <f>IFERROR(VLOOKUP(C18,'令和◯年10月 管理表  '!$AB$7:$AC$59,2,),"0")</f>
        <v>0</v>
      </c>
      <c r="M18" s="249" t="str">
        <f>IFERROR(VLOOKUP(C18,'令和◯年11月 管理表  '!$AB$7:$AC$59,2,),"0")</f>
        <v>0</v>
      </c>
      <c r="N18" s="249" t="str">
        <f>IFERROR(VLOOKUP(C18,'令和◯年12月 管理表  '!$AB$7:$AC$59,2,),"0")</f>
        <v>0</v>
      </c>
      <c r="O18" s="249" t="str">
        <f>IFERROR(VLOOKUP(C18,'令和◯年1月 管理表 '!$AB$7:$AC$59,2,),"0")</f>
        <v>0</v>
      </c>
      <c r="P18" s="249" t="str">
        <f>IFERROR(VLOOKUP(C18,'令和◯年2月 管理表 '!$AB$7:$AC$59,2,),"0")</f>
        <v>0</v>
      </c>
      <c r="Q18" s="250">
        <f t="shared" si="0"/>
        <v>0</v>
      </c>
      <c r="R18" s="251" t="str">
        <f t="shared" ref="R18:R21" si="3">IFERROR(Q18/$Q$16, "0％")</f>
        <v>0％</v>
      </c>
    </row>
    <row r="19" spans="1:18" ht="30" customHeight="1">
      <c r="A19" s="668"/>
      <c r="B19" s="248">
        <v>3</v>
      </c>
      <c r="C19" s="661"/>
      <c r="D19" s="662"/>
      <c r="E19" s="662"/>
      <c r="F19" s="662"/>
      <c r="G19" s="662"/>
      <c r="H19" s="662"/>
      <c r="I19" s="662"/>
      <c r="J19" s="663"/>
      <c r="K19" s="249" t="str">
        <f>IFERROR(VLOOKUP(C19,'令和◯年9月 管理表 '!$AB$7:$AC$59,2,),"0")</f>
        <v>0</v>
      </c>
      <c r="L19" s="249" t="str">
        <f>IFERROR(VLOOKUP(C19,'令和◯年10月 管理表  '!$AB$7:$AC$59,2,),"0")</f>
        <v>0</v>
      </c>
      <c r="M19" s="249" t="str">
        <f>IFERROR(VLOOKUP(C19,'令和◯年11月 管理表  '!$AB$7:$AC$59,2,),"0")</f>
        <v>0</v>
      </c>
      <c r="N19" s="249" t="str">
        <f>IFERROR(VLOOKUP(C19,'令和◯年12月 管理表  '!$AB$7:$AC$59,2,),"0")</f>
        <v>0</v>
      </c>
      <c r="O19" s="249" t="str">
        <f>IFERROR(VLOOKUP(C19,'令和◯年1月 管理表 '!$AB$7:$AC$59,2,),"0")</f>
        <v>0</v>
      </c>
      <c r="P19" s="249" t="str">
        <f>IFERROR(VLOOKUP(C19,'令和◯年2月 管理表 '!$AB$7:$AC$59,2,),"0")</f>
        <v>0</v>
      </c>
      <c r="Q19" s="252">
        <f t="shared" si="0"/>
        <v>0</v>
      </c>
      <c r="R19" s="251" t="str">
        <f t="shared" si="3"/>
        <v>0％</v>
      </c>
    </row>
    <row r="20" spans="1:18" ht="30" customHeight="1">
      <c r="A20" s="668"/>
      <c r="B20" s="248">
        <v>4</v>
      </c>
      <c r="C20" s="661"/>
      <c r="D20" s="662"/>
      <c r="E20" s="662"/>
      <c r="F20" s="662"/>
      <c r="G20" s="662"/>
      <c r="H20" s="662"/>
      <c r="I20" s="662"/>
      <c r="J20" s="663"/>
      <c r="K20" s="249" t="str">
        <f>IFERROR(VLOOKUP(C20,'令和◯年9月 管理表 '!$AB$7:$AC$59,2,),"0")</f>
        <v>0</v>
      </c>
      <c r="L20" s="249" t="str">
        <f>IFERROR(VLOOKUP(C20,'令和◯年10月 管理表  '!$AB$7:$AC$59,2,),"0")</f>
        <v>0</v>
      </c>
      <c r="M20" s="249" t="str">
        <f>IFERROR(VLOOKUP(C20,'令和◯年11月 管理表  '!$AB$7:$AC$59,2,),"0")</f>
        <v>0</v>
      </c>
      <c r="N20" s="249" t="str">
        <f>IFERROR(VLOOKUP(C20,'令和◯年12月 管理表  '!$AB$7:$AC$59,2,),"0")</f>
        <v>0</v>
      </c>
      <c r="O20" s="249" t="str">
        <f>IFERROR(VLOOKUP(C20,'令和◯年1月 管理表 '!$AB$7:$AC$59,2,),"0")</f>
        <v>0</v>
      </c>
      <c r="P20" s="249" t="str">
        <f>IFERROR(VLOOKUP(C20,'令和◯年2月 管理表 '!$AB$7:$AC$59,2,),"0")</f>
        <v>0</v>
      </c>
      <c r="Q20" s="252">
        <f t="shared" si="0"/>
        <v>0</v>
      </c>
      <c r="R20" s="251" t="str">
        <f t="shared" si="3"/>
        <v>0％</v>
      </c>
    </row>
    <row r="21" spans="1:18" ht="30" customHeight="1" thickBot="1">
      <c r="A21" s="669"/>
      <c r="B21" s="248">
        <v>5</v>
      </c>
      <c r="C21" s="664"/>
      <c r="D21" s="665"/>
      <c r="E21" s="665"/>
      <c r="F21" s="665"/>
      <c r="G21" s="665"/>
      <c r="H21" s="665"/>
      <c r="I21" s="665"/>
      <c r="J21" s="666"/>
      <c r="K21" s="249" t="str">
        <f>IFERROR(VLOOKUP(C21,'令和◯年9月 管理表 '!$AB$7:$AC$59,2,),"0")</f>
        <v>0</v>
      </c>
      <c r="L21" s="249" t="str">
        <f>IFERROR(VLOOKUP(C21,'令和◯年10月 管理表  '!$AB$7:$AC$59,2,),"0")</f>
        <v>0</v>
      </c>
      <c r="M21" s="249" t="str">
        <f>IFERROR(VLOOKUP(C21,'令和◯年11月 管理表  '!$AB$7:$AC$59,2,),"0")</f>
        <v>0</v>
      </c>
      <c r="N21" s="249" t="str">
        <f>IFERROR(VLOOKUP(C21,'令和◯年12月 管理表  '!$AB$7:$AC$59,2,),"0")</f>
        <v>0</v>
      </c>
      <c r="O21" s="249" t="str">
        <f>IFERROR(VLOOKUP(C21,'令和◯年1月 管理表 '!$AB$7:$AC$59,2,),"0")</f>
        <v>0</v>
      </c>
      <c r="P21" s="249" t="str">
        <f>IFERROR(VLOOKUP(C21,'令和◯年2月 管理表 '!$AB$7:$AC$59,2,),"0")</f>
        <v>0</v>
      </c>
      <c r="Q21" s="257">
        <f t="shared" si="0"/>
        <v>0</v>
      </c>
      <c r="R21" s="258" t="str">
        <f t="shared" si="3"/>
        <v>0％</v>
      </c>
    </row>
    <row r="22" spans="1:18" ht="30" customHeight="1">
      <c r="A22" s="656" t="s">
        <v>128</v>
      </c>
      <c r="B22" s="659" t="s">
        <v>129</v>
      </c>
      <c r="C22" s="660"/>
      <c r="D22" s="660"/>
      <c r="E22" s="660"/>
      <c r="F22" s="660"/>
      <c r="G22" s="660"/>
      <c r="H22" s="660"/>
      <c r="I22" s="660"/>
      <c r="J22" s="660"/>
      <c r="K22" s="253">
        <f>'令和◯年9月 管理表 '!AG6</f>
        <v>0</v>
      </c>
      <c r="L22" s="253">
        <f>'令和◯年10月 管理表  '!AG6</f>
        <v>0</v>
      </c>
      <c r="M22" s="253">
        <f>'令和◯年11月 管理表  '!AG6</f>
        <v>0</v>
      </c>
      <c r="N22" s="253">
        <f>'令和◯年12月 管理表  '!AG6</f>
        <v>0</v>
      </c>
      <c r="O22" s="253">
        <f>'令和◯年1月 管理表 '!AG6</f>
        <v>0</v>
      </c>
      <c r="P22" s="253">
        <f>'令和◯年2月 管理表 '!AG6</f>
        <v>0</v>
      </c>
      <c r="Q22" s="254">
        <f t="shared" si="0"/>
        <v>0</v>
      </c>
      <c r="R22" s="259" t="str">
        <f>IFERROR(Q22/Q3, "0％")</f>
        <v>0％</v>
      </c>
    </row>
    <row r="23" spans="1:18" ht="30" customHeight="1">
      <c r="A23" s="657"/>
      <c r="B23" s="248">
        <v>1</v>
      </c>
      <c r="C23" s="661"/>
      <c r="D23" s="662"/>
      <c r="E23" s="662"/>
      <c r="F23" s="662"/>
      <c r="G23" s="662"/>
      <c r="H23" s="662"/>
      <c r="I23" s="662"/>
      <c r="J23" s="663"/>
      <c r="K23" s="249" t="str">
        <f>IFERROR(VLOOKUP(C23,'令和◯年9月 管理表 '!$AF$7:$AG$59,2,),"0")</f>
        <v>0</v>
      </c>
      <c r="L23" s="249" t="str">
        <f>IFERROR(VLOOKUP(C23,'令和◯年10月 管理表  '!$AF$7:$AG$59,2,),"0")</f>
        <v>0</v>
      </c>
      <c r="M23" s="249" t="str">
        <f>IFERROR(VLOOKUP(C23,'令和◯年11月 管理表  '!$AF$7:$AG$59,2,),"0")</f>
        <v>0</v>
      </c>
      <c r="N23" s="249" t="str">
        <f>IFERROR(VLOOKUP(C23,'令和◯年12月 管理表  '!$AF$7:$AG$59,2,),"0")</f>
        <v>0</v>
      </c>
      <c r="O23" s="249" t="str">
        <f>IFERROR(VLOOKUP(C23,'令和◯年1月 管理表 '!$AF$7:$AG$59,2,),"0")</f>
        <v>0</v>
      </c>
      <c r="P23" s="249" t="str">
        <f>IFERROR(VLOOKUP(C23,'令和◯年2月 管理表 '!$AF$7:$AG$59,2,),"0")</f>
        <v>0</v>
      </c>
      <c r="Q23" s="250">
        <f t="shared" si="0"/>
        <v>0</v>
      </c>
      <c r="R23" s="251" t="str">
        <f>IFERROR(Q23/$Q$22, "0％")</f>
        <v>0％</v>
      </c>
    </row>
    <row r="24" spans="1:18" ht="28.95" customHeight="1">
      <c r="A24" s="657"/>
      <c r="B24" s="248">
        <v>2</v>
      </c>
      <c r="C24" s="661"/>
      <c r="D24" s="662"/>
      <c r="E24" s="662"/>
      <c r="F24" s="662"/>
      <c r="G24" s="662"/>
      <c r="H24" s="662"/>
      <c r="I24" s="662"/>
      <c r="J24" s="663"/>
      <c r="K24" s="249" t="str">
        <f>IFERROR(VLOOKUP(C24,'令和◯年9月 管理表 '!$AF$7:$AG$59,2,),"0")</f>
        <v>0</v>
      </c>
      <c r="L24" s="249" t="str">
        <f>IFERROR(VLOOKUP(C24,'令和◯年10月 管理表  '!$AF$7:$AG$59,2,),"0")</f>
        <v>0</v>
      </c>
      <c r="M24" s="249" t="str">
        <f>IFERROR(VLOOKUP(C24,'令和◯年11月 管理表  '!$AF$7:$AG$59,2,),"0")</f>
        <v>0</v>
      </c>
      <c r="N24" s="249" t="str">
        <f>IFERROR(VLOOKUP(C24,'令和◯年12月 管理表  '!$AF$7:$AG$59,2,),"0")</f>
        <v>0</v>
      </c>
      <c r="O24" s="249" t="str">
        <f>IFERROR(VLOOKUP(C24,'令和◯年1月 管理表 '!$AF$7:$AG$59,2,),"0")</f>
        <v>0</v>
      </c>
      <c r="P24" s="249" t="str">
        <f>IFERROR(VLOOKUP(C24,'令和◯年2月 管理表 '!$AF$7:$AG$59,2,),"0")</f>
        <v>0</v>
      </c>
      <c r="Q24" s="250">
        <f t="shared" si="0"/>
        <v>0</v>
      </c>
      <c r="R24" s="251" t="str">
        <f t="shared" ref="R24:R27" si="4">IFERROR(Q24/$Q$22, "0％")</f>
        <v>0％</v>
      </c>
    </row>
    <row r="25" spans="1:18" ht="28.95" customHeight="1">
      <c r="A25" s="657"/>
      <c r="B25" s="248">
        <v>3</v>
      </c>
      <c r="C25" s="661"/>
      <c r="D25" s="662"/>
      <c r="E25" s="662"/>
      <c r="F25" s="662"/>
      <c r="G25" s="662"/>
      <c r="H25" s="662"/>
      <c r="I25" s="662"/>
      <c r="J25" s="663"/>
      <c r="K25" s="249" t="str">
        <f>IFERROR(VLOOKUP(C25,'令和◯年9月 管理表 '!$AF$7:$AG$59,2,),"0")</f>
        <v>0</v>
      </c>
      <c r="L25" s="249" t="str">
        <f>IFERROR(VLOOKUP(C25,'令和◯年10月 管理表  '!$AF$7:$AG$59,2,),"0")</f>
        <v>0</v>
      </c>
      <c r="M25" s="249" t="str">
        <f>IFERROR(VLOOKUP(C25,'令和◯年11月 管理表  '!$AF$7:$AG$59,2,),"0")</f>
        <v>0</v>
      </c>
      <c r="N25" s="249" t="str">
        <f>IFERROR(VLOOKUP(C25,'令和◯年12月 管理表  '!$AF$7:$AG$59,2,),"0")</f>
        <v>0</v>
      </c>
      <c r="O25" s="249" t="str">
        <f>IFERROR(VLOOKUP(C25,'令和◯年1月 管理表 '!$AF$7:$AG$59,2,),"0")</f>
        <v>0</v>
      </c>
      <c r="P25" s="249" t="str">
        <f>IFERROR(VLOOKUP(C25,'令和◯年2月 管理表 '!$AF$7:$AG$59,2,),"0")</f>
        <v>0</v>
      </c>
      <c r="Q25" s="250">
        <f t="shared" si="0"/>
        <v>0</v>
      </c>
      <c r="R25" s="251" t="str">
        <f t="shared" si="4"/>
        <v>0％</v>
      </c>
    </row>
    <row r="26" spans="1:18" ht="28.95" customHeight="1">
      <c r="A26" s="657"/>
      <c r="B26" s="248">
        <v>4</v>
      </c>
      <c r="C26" s="661"/>
      <c r="D26" s="662"/>
      <c r="E26" s="662"/>
      <c r="F26" s="662"/>
      <c r="G26" s="662"/>
      <c r="H26" s="662"/>
      <c r="I26" s="662"/>
      <c r="J26" s="663"/>
      <c r="K26" s="249" t="str">
        <f>IFERROR(VLOOKUP(C26,'令和◯年9月 管理表 '!$AF$7:$AG$59,2,),"0")</f>
        <v>0</v>
      </c>
      <c r="L26" s="249" t="str">
        <f>IFERROR(VLOOKUP(C26,'令和◯年10月 管理表  '!$AF$7:$AG$59,2,),"0")</f>
        <v>0</v>
      </c>
      <c r="M26" s="249" t="str">
        <f>IFERROR(VLOOKUP(C26,'令和◯年11月 管理表  '!$AF$7:$AG$59,2,),"0")</f>
        <v>0</v>
      </c>
      <c r="N26" s="249" t="str">
        <f>IFERROR(VLOOKUP(C26,'令和◯年12月 管理表  '!$AF$7:$AG$59,2,),"0")</f>
        <v>0</v>
      </c>
      <c r="O26" s="249" t="str">
        <f>IFERROR(VLOOKUP(C26,'令和◯年1月 管理表 '!$AF$7:$AG$59,2,),"0")</f>
        <v>0</v>
      </c>
      <c r="P26" s="249" t="str">
        <f>IFERROR(VLOOKUP(C26,'令和◯年2月 管理表 '!$AF$7:$AG$59,2,),"0")</f>
        <v>0</v>
      </c>
      <c r="Q26" s="250">
        <f t="shared" si="0"/>
        <v>0</v>
      </c>
      <c r="R26" s="251" t="str">
        <f t="shared" si="4"/>
        <v>0％</v>
      </c>
    </row>
    <row r="27" spans="1:18" ht="28.2" customHeight="1" thickBot="1">
      <c r="A27" s="658"/>
      <c r="B27" s="248">
        <v>5</v>
      </c>
      <c r="C27" s="664"/>
      <c r="D27" s="665"/>
      <c r="E27" s="665"/>
      <c r="F27" s="665"/>
      <c r="G27" s="665"/>
      <c r="H27" s="665"/>
      <c r="I27" s="665"/>
      <c r="J27" s="666"/>
      <c r="K27" s="249" t="str">
        <f>IFERROR(VLOOKUP(C27,'令和◯年9月 管理表 '!$AF$7:$AG$59,2,),"0")</f>
        <v>0</v>
      </c>
      <c r="L27" s="249" t="str">
        <f>IFERROR(VLOOKUP(C27,'令和◯年10月 管理表  '!$AF$7:$AG$59,2,),"0")</f>
        <v>0</v>
      </c>
      <c r="M27" s="249" t="str">
        <f>IFERROR(VLOOKUP(C27,'令和◯年11月 管理表  '!$AF$7:$AG$59,2,),"0")</f>
        <v>0</v>
      </c>
      <c r="N27" s="249" t="str">
        <f>IFERROR(VLOOKUP(C27,'令和◯年12月 管理表  '!$AF$7:$AG$59,2,),"0")</f>
        <v>0</v>
      </c>
      <c r="O27" s="249" t="str">
        <f>IFERROR(VLOOKUP(C27,'令和◯年1月 管理表 '!$AF$7:$AG$59,2,),"0")</f>
        <v>0</v>
      </c>
      <c r="P27" s="249" t="str">
        <f>IFERROR(VLOOKUP(C27,'令和◯年2月 管理表 '!$AF$7:$AG$59,2,),"0")</f>
        <v>0</v>
      </c>
      <c r="Q27" s="250">
        <f t="shared" si="0"/>
        <v>0</v>
      </c>
      <c r="R27" s="251" t="str">
        <f t="shared" si="4"/>
        <v>0％</v>
      </c>
    </row>
    <row r="28" spans="1:18" ht="28.2" customHeight="1">
      <c r="A28" s="339"/>
      <c r="B28" s="340"/>
      <c r="C28" s="341"/>
      <c r="D28" s="341"/>
      <c r="E28" s="341"/>
      <c r="F28" s="341"/>
      <c r="G28" s="341"/>
      <c r="H28" s="341"/>
      <c r="I28" s="341"/>
      <c r="J28" s="341"/>
      <c r="K28" s="340"/>
      <c r="L28" s="340"/>
      <c r="M28" s="340"/>
      <c r="N28" s="340"/>
      <c r="O28" s="340"/>
      <c r="P28" s="340"/>
      <c r="Q28" s="424"/>
      <c r="R28" s="425"/>
    </row>
    <row r="29" spans="1:18" ht="30" customHeight="1">
      <c r="A29" s="339"/>
      <c r="B29" s="340"/>
      <c r="C29" s="341"/>
      <c r="D29" s="341"/>
      <c r="E29" s="341"/>
      <c r="F29" s="341"/>
      <c r="G29" s="341"/>
      <c r="H29" s="341"/>
      <c r="I29" s="341"/>
      <c r="J29" s="341"/>
      <c r="K29" s="340"/>
      <c r="L29" s="340"/>
      <c r="M29" s="340"/>
      <c r="N29" s="340"/>
      <c r="O29" s="340"/>
      <c r="P29" s="340"/>
      <c r="Q29" s="340"/>
      <c r="R29" s="426"/>
    </row>
    <row r="30" spans="1:18" ht="14.25" customHeight="1">
      <c r="A30" s="342" t="s">
        <v>130</v>
      </c>
    </row>
  </sheetData>
  <sheetProtection algorithmName="SHA-512" hashValue="6l767X5Geg4l79EvAwnNDdCXiR7tPESbSxPN/zPU0i12iKG3H8rnsK3XB5k7PtRqWdBrpfHc+s9QIx8gbMzrAQ==" saltValue="whJShrg259yiyzY9HtfhLg==" spinCount="100000" sheet="1" objects="1" scenarios="1"/>
  <mergeCells count="31">
    <mergeCell ref="A1:R1"/>
    <mergeCell ref="A2:J2"/>
    <mergeCell ref="A3:J3"/>
    <mergeCell ref="A4:A9"/>
    <mergeCell ref="B4:J4"/>
    <mergeCell ref="C5:J5"/>
    <mergeCell ref="C6:J6"/>
    <mergeCell ref="C7:J7"/>
    <mergeCell ref="C8:J8"/>
    <mergeCell ref="C9:J9"/>
    <mergeCell ref="A10:A15"/>
    <mergeCell ref="B10:J10"/>
    <mergeCell ref="C11:J11"/>
    <mergeCell ref="C12:J12"/>
    <mergeCell ref="C13:J13"/>
    <mergeCell ref="C14:J14"/>
    <mergeCell ref="C15:J15"/>
    <mergeCell ref="A16:A21"/>
    <mergeCell ref="B16:J16"/>
    <mergeCell ref="C17:J17"/>
    <mergeCell ref="C18:J18"/>
    <mergeCell ref="C19:J19"/>
    <mergeCell ref="C20:J20"/>
    <mergeCell ref="C21:J21"/>
    <mergeCell ref="A22:A27"/>
    <mergeCell ref="B22:J22"/>
    <mergeCell ref="C23:J23"/>
    <mergeCell ref="C24:J24"/>
    <mergeCell ref="C25:J25"/>
    <mergeCell ref="C26:J26"/>
    <mergeCell ref="C27:J27"/>
  </mergeCells>
  <phoneticPr fontId="2"/>
  <conditionalFormatting sqref="R5:R9 R11:R15 R17:R21 R23:R28">
    <cfRule type="cellIs" dxfId="9" priority="7" operator="greaterThanOrEqual">
      <formula>80%</formula>
    </cfRule>
  </conditionalFormatting>
  <conditionalFormatting sqref="R5:R9">
    <cfRule type="containsText" dxfId="8" priority="5" operator="containsText" text="0％">
      <formula>NOT(ISERROR(SEARCH("0％",R5)))</formula>
    </cfRule>
  </conditionalFormatting>
  <conditionalFormatting sqref="R5:R27">
    <cfRule type="expression" dxfId="7" priority="6">
      <formula>$R5=""</formula>
    </cfRule>
  </conditionalFormatting>
  <conditionalFormatting sqref="R11:R15">
    <cfRule type="containsText" dxfId="6" priority="4" operator="containsText" text="0％">
      <formula>NOT(ISERROR(SEARCH("0％",R11)))</formula>
    </cfRule>
  </conditionalFormatting>
  <conditionalFormatting sqref="R17:R21">
    <cfRule type="containsText" dxfId="5" priority="3" operator="containsText" text="0％">
      <formula>NOT(ISERROR(SEARCH("0％",R17)))</formula>
    </cfRule>
  </conditionalFormatting>
  <conditionalFormatting sqref="R23:R27">
    <cfRule type="containsText" dxfId="4" priority="1" operator="containsText" text="0％">
      <formula>NOT(ISERROR(SEARCH("0％",R23)))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290B-299C-4646-BA85-4D6B2C46348B}">
  <sheetPr>
    <tabColor theme="7" tint="0.59999389629810485"/>
  </sheetPr>
  <dimension ref="A1:T66"/>
  <sheetViews>
    <sheetView showGridLines="0" view="pageBreakPreview" zoomScaleNormal="100" zoomScaleSheetLayoutView="100" workbookViewId="0">
      <selection sqref="A1:T1"/>
    </sheetView>
  </sheetViews>
  <sheetFormatPr defaultColWidth="8.09765625" defaultRowHeight="13.2"/>
  <cols>
    <col min="1" max="6" width="4.69921875" style="6" customWidth="1"/>
    <col min="7" max="7" width="5.796875" style="6" customWidth="1"/>
    <col min="8" max="16" width="4.5" style="6" customWidth="1"/>
    <col min="17" max="17" width="8.796875" style="6" customWidth="1"/>
    <col min="18" max="18" width="3.09765625" style="343" bestFit="1" customWidth="1"/>
    <col min="19" max="20" width="5.59765625" style="6" customWidth="1"/>
    <col min="21" max="16384" width="8.09765625" style="6"/>
  </cols>
  <sheetData>
    <row r="1" spans="1:20" ht="26.25" customHeight="1">
      <c r="A1" s="679" t="s">
        <v>308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</row>
    <row r="2" spans="1:20" ht="5.2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</row>
    <row r="3" spans="1:20" ht="18.75" customHeight="1">
      <c r="K3" s="343"/>
      <c r="L3" s="343"/>
      <c r="M3" s="344"/>
      <c r="N3" s="344" t="s">
        <v>131</v>
      </c>
      <c r="O3" s="344"/>
      <c r="P3" s="344" t="s">
        <v>132</v>
      </c>
      <c r="Q3" s="344"/>
      <c r="R3" s="344" t="s">
        <v>133</v>
      </c>
      <c r="S3" s="344"/>
      <c r="T3" s="345" t="s">
        <v>134</v>
      </c>
    </row>
    <row r="4" spans="1:20" ht="17.25" customHeight="1">
      <c r="B4" s="340"/>
    </row>
    <row r="5" spans="1:20" ht="3.75" customHeight="1"/>
    <row r="6" spans="1:20">
      <c r="J6" s="6" t="s">
        <v>135</v>
      </c>
    </row>
    <row r="7" spans="1:20" ht="21.75" customHeight="1">
      <c r="K7" s="6" t="s">
        <v>136</v>
      </c>
      <c r="M7" s="734"/>
      <c r="N7" s="734"/>
      <c r="O7" s="734"/>
      <c r="P7" s="734"/>
      <c r="Q7" s="734"/>
      <c r="R7" s="734"/>
      <c r="S7" s="734"/>
      <c r="T7" s="734"/>
    </row>
    <row r="8" spans="1:20" ht="21.75" customHeight="1">
      <c r="K8" s="6" t="s">
        <v>137</v>
      </c>
      <c r="M8" s="735"/>
      <c r="N8" s="735"/>
      <c r="O8" s="735"/>
      <c r="P8" s="735"/>
      <c r="Q8" s="735"/>
      <c r="R8" s="735"/>
      <c r="S8" s="735"/>
      <c r="T8" s="735"/>
    </row>
    <row r="9" spans="1:20" ht="21.75" customHeight="1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 t="s">
        <v>138</v>
      </c>
      <c r="L9" s="346"/>
      <c r="M9" s="346"/>
      <c r="N9" s="736"/>
      <c r="O9" s="736"/>
      <c r="P9" s="736"/>
      <c r="Q9" s="736"/>
      <c r="R9" s="736"/>
      <c r="S9" s="281" t="s">
        <v>139</v>
      </c>
    </row>
    <row r="10" spans="1:20" ht="3" customHeight="1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4"/>
    </row>
    <row r="11" spans="1:20" ht="21" customHeight="1">
      <c r="A11" s="737" t="s">
        <v>140</v>
      </c>
      <c r="B11" s="737"/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347"/>
      <c r="S11" s="738" t="s">
        <v>195</v>
      </c>
      <c r="T11" s="739"/>
    </row>
    <row r="12" spans="1:20" ht="13.5" customHeight="1">
      <c r="A12" s="737"/>
      <c r="B12" s="737"/>
      <c r="C12" s="737"/>
      <c r="D12" s="737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347"/>
      <c r="S12" s="740"/>
      <c r="T12" s="740"/>
    </row>
    <row r="13" spans="1:20" ht="3" customHeight="1" thickBot="1">
      <c r="A13" s="348"/>
      <c r="B13" s="349"/>
      <c r="C13" s="349"/>
      <c r="D13" s="349"/>
      <c r="E13" s="349"/>
      <c r="F13" s="349"/>
      <c r="G13" s="349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47"/>
      <c r="S13" s="741"/>
      <c r="T13" s="741"/>
    </row>
    <row r="14" spans="1:20" ht="17.25" customHeight="1" thickTop="1">
      <c r="A14" s="351" t="s">
        <v>141</v>
      </c>
      <c r="B14" s="352"/>
      <c r="C14" s="352"/>
      <c r="D14" s="352"/>
      <c r="E14" s="352"/>
      <c r="F14" s="352"/>
      <c r="G14" s="352"/>
      <c r="H14" s="353"/>
      <c r="I14" s="354"/>
      <c r="J14" s="355"/>
      <c r="K14" s="355"/>
      <c r="L14" s="356"/>
      <c r="M14" s="354"/>
      <c r="N14" s="354"/>
      <c r="O14" s="356"/>
      <c r="P14" s="354"/>
      <c r="Q14" s="357"/>
      <c r="R14" s="344"/>
      <c r="S14" s="358"/>
      <c r="T14" s="358"/>
    </row>
    <row r="15" spans="1:20" ht="21" customHeight="1">
      <c r="A15" s="359" t="s">
        <v>142</v>
      </c>
      <c r="B15" s="360"/>
      <c r="C15" s="360"/>
      <c r="D15" s="360"/>
      <c r="E15" s="360"/>
      <c r="F15" s="360"/>
      <c r="G15" s="361"/>
      <c r="H15" s="742"/>
      <c r="I15" s="743"/>
      <c r="J15" s="743"/>
      <c r="K15" s="743"/>
      <c r="L15" s="743"/>
      <c r="M15" s="743"/>
      <c r="N15" s="743"/>
      <c r="O15" s="743"/>
      <c r="P15" s="743"/>
      <c r="Q15" s="744"/>
      <c r="R15" s="344"/>
      <c r="S15" s="358"/>
      <c r="T15" s="358"/>
    </row>
    <row r="16" spans="1:20" ht="18" customHeight="1" thickBot="1">
      <c r="A16" s="745" t="s">
        <v>143</v>
      </c>
      <c r="B16" s="746"/>
      <c r="C16" s="746"/>
      <c r="D16" s="352"/>
      <c r="E16" s="352"/>
      <c r="F16" s="352"/>
      <c r="G16" s="362"/>
      <c r="H16" s="363"/>
      <c r="I16" s="364"/>
      <c r="J16" s="364"/>
      <c r="K16" s="364"/>
      <c r="L16" s="364"/>
      <c r="M16" s="364"/>
      <c r="N16" s="364"/>
      <c r="O16" s="364"/>
      <c r="P16" s="365"/>
      <c r="Q16" s="366"/>
      <c r="R16" s="344"/>
      <c r="S16" s="358"/>
      <c r="T16" s="358"/>
    </row>
    <row r="17" spans="1:20" ht="18" customHeight="1" thickTop="1" thickBot="1">
      <c r="A17" s="747" t="s">
        <v>273</v>
      </c>
      <c r="B17" s="743"/>
      <c r="C17" s="743"/>
      <c r="D17" s="743"/>
      <c r="E17" s="743"/>
      <c r="F17" s="743"/>
      <c r="G17" s="743"/>
      <c r="H17" s="367"/>
      <c r="I17" s="364" t="s">
        <v>131</v>
      </c>
      <c r="J17" s="364"/>
      <c r="K17" s="364" t="s">
        <v>132</v>
      </c>
      <c r="L17" s="364"/>
      <c r="M17" s="364" t="s">
        <v>133</v>
      </c>
      <c r="N17" s="364"/>
      <c r="O17" s="364" t="s">
        <v>144</v>
      </c>
      <c r="P17" s="365"/>
      <c r="Q17" s="368"/>
      <c r="R17" s="344"/>
      <c r="S17" s="358"/>
      <c r="T17" s="358"/>
    </row>
    <row r="18" spans="1:20" ht="24.75" customHeight="1" thickTop="1">
      <c r="A18" s="351" t="s">
        <v>145</v>
      </c>
      <c r="B18" s="352"/>
      <c r="C18" s="352"/>
      <c r="D18" s="352"/>
      <c r="E18" s="352"/>
      <c r="F18" s="352"/>
      <c r="G18" s="369"/>
      <c r="H18" s="748"/>
      <c r="I18" s="749"/>
      <c r="J18" s="749"/>
      <c r="K18" s="749"/>
      <c r="L18" s="749"/>
      <c r="M18" s="749"/>
      <c r="N18" s="749"/>
      <c r="O18" s="749"/>
      <c r="P18" s="749"/>
      <c r="Q18" s="750"/>
      <c r="R18" s="344"/>
      <c r="S18" s="358"/>
      <c r="T18" s="358"/>
    </row>
    <row r="19" spans="1:20" ht="20.25" customHeight="1">
      <c r="A19" s="351" t="s">
        <v>146</v>
      </c>
      <c r="B19" s="352"/>
      <c r="C19" s="352"/>
      <c r="D19" s="352"/>
      <c r="E19" s="352"/>
      <c r="F19" s="352"/>
      <c r="G19" s="369"/>
      <c r="H19" s="751"/>
      <c r="I19" s="752"/>
      <c r="J19" s="752"/>
      <c r="K19" s="752"/>
      <c r="L19" s="753"/>
      <c r="M19" s="370"/>
      <c r="N19" s="352"/>
      <c r="O19" s="352"/>
      <c r="P19" s="352"/>
      <c r="Q19" s="362"/>
      <c r="R19" s="344"/>
      <c r="S19" s="358"/>
      <c r="T19" s="358"/>
    </row>
    <row r="20" spans="1:20" ht="18.75" customHeight="1" thickBot="1">
      <c r="A20" s="351" t="s">
        <v>147</v>
      </c>
      <c r="B20" s="352"/>
      <c r="C20" s="352"/>
      <c r="D20" s="352"/>
      <c r="E20" s="352"/>
      <c r="F20" s="352"/>
      <c r="G20" s="369"/>
      <c r="H20" s="731"/>
      <c r="I20" s="732"/>
      <c r="J20" s="732"/>
      <c r="K20" s="732"/>
      <c r="L20" s="732"/>
      <c r="M20" s="732"/>
      <c r="N20" s="732"/>
      <c r="O20" s="732"/>
      <c r="P20" s="732"/>
      <c r="Q20" s="733"/>
      <c r="R20" s="344"/>
      <c r="S20" s="358"/>
      <c r="T20" s="358"/>
    </row>
    <row r="21" spans="1:20" ht="4.5" customHeight="1" thickTop="1" thickBot="1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4"/>
    </row>
    <row r="22" spans="1:20" ht="13.5" customHeight="1" thickTop="1" thickBot="1">
      <c r="A22" s="721" t="s">
        <v>148</v>
      </c>
      <c r="B22" s="722"/>
      <c r="C22" s="722" t="s">
        <v>131</v>
      </c>
      <c r="D22" s="725"/>
      <c r="E22" s="722" t="s">
        <v>149</v>
      </c>
      <c r="F22" s="727" t="s">
        <v>150</v>
      </c>
      <c r="G22" s="728"/>
      <c r="H22" s="729" t="s">
        <v>151</v>
      </c>
      <c r="I22" s="730"/>
      <c r="J22" s="372" t="s">
        <v>152</v>
      </c>
      <c r="K22" s="373" t="s">
        <v>67</v>
      </c>
      <c r="L22" s="373" t="s">
        <v>118</v>
      </c>
      <c r="M22" s="373" t="s">
        <v>65</v>
      </c>
      <c r="N22" s="373" t="s">
        <v>66</v>
      </c>
      <c r="O22" s="373" t="s">
        <v>58</v>
      </c>
      <c r="P22" s="373" t="s">
        <v>59</v>
      </c>
      <c r="Q22" s="718" t="s">
        <v>119</v>
      </c>
      <c r="R22" s="344"/>
      <c r="S22" s="698"/>
      <c r="T22" s="698"/>
    </row>
    <row r="23" spans="1:20" ht="13.5" customHeight="1" thickTop="1" thickBot="1">
      <c r="A23" s="723"/>
      <c r="B23" s="724"/>
      <c r="C23" s="724"/>
      <c r="D23" s="726"/>
      <c r="E23" s="724"/>
      <c r="F23" s="720" t="s">
        <v>153</v>
      </c>
      <c r="G23" s="720"/>
      <c r="H23" s="720"/>
      <c r="I23" s="720"/>
      <c r="J23" s="374" t="s">
        <v>154</v>
      </c>
      <c r="K23" s="375" t="s">
        <v>155</v>
      </c>
      <c r="L23" s="375" t="s">
        <v>60</v>
      </c>
      <c r="M23" s="375" t="s">
        <v>61</v>
      </c>
      <c r="N23" s="375" t="s">
        <v>62</v>
      </c>
      <c r="O23" s="375" t="s">
        <v>63</v>
      </c>
      <c r="P23" s="375" t="s">
        <v>64</v>
      </c>
      <c r="Q23" s="719"/>
      <c r="R23" s="344"/>
      <c r="S23" s="700"/>
      <c r="T23" s="700"/>
    </row>
    <row r="24" spans="1:20" ht="18.75" customHeight="1" thickTop="1" thickBot="1">
      <c r="A24" s="359" t="s">
        <v>156</v>
      </c>
      <c r="B24" s="360"/>
      <c r="C24" s="360"/>
      <c r="D24" s="346"/>
      <c r="E24" s="360"/>
      <c r="F24" s="346"/>
      <c r="G24" s="346"/>
      <c r="H24" s="346"/>
      <c r="I24" s="346"/>
      <c r="J24" s="360"/>
      <c r="K24" s="376">
        <f>'【後期】 特定事業所集中減算集計シート '!K3</f>
        <v>0</v>
      </c>
      <c r="L24" s="377">
        <f>'【後期】 特定事業所集中減算集計シート '!L3</f>
        <v>0</v>
      </c>
      <c r="M24" s="377">
        <f>'【後期】 特定事業所集中減算集計シート '!M3</f>
        <v>0</v>
      </c>
      <c r="N24" s="377">
        <f>'【後期】 特定事業所集中減算集計シート '!N3</f>
        <v>0</v>
      </c>
      <c r="O24" s="377">
        <f>'【後期】 特定事業所集中減算集計シート '!O3</f>
        <v>0</v>
      </c>
      <c r="P24" s="377">
        <f>'【後期】 特定事業所集中減算集計シート '!P3</f>
        <v>0</v>
      </c>
      <c r="Q24" s="378">
        <f>SUM(K24:P24)</f>
        <v>0</v>
      </c>
      <c r="R24" s="344"/>
      <c r="S24" s="358"/>
      <c r="T24" s="358"/>
    </row>
    <row r="25" spans="1:20" ht="16.5" customHeight="1" thickTop="1" thickBot="1">
      <c r="A25" s="692" t="s">
        <v>122</v>
      </c>
      <c r="B25" s="695" t="s">
        <v>157</v>
      </c>
      <c r="C25" s="696"/>
      <c r="D25" s="696"/>
      <c r="E25" s="696"/>
      <c r="F25" s="696"/>
      <c r="G25" s="696"/>
      <c r="H25" s="696"/>
      <c r="I25" s="696"/>
      <c r="J25" s="697"/>
      <c r="K25" s="379">
        <f>'【後期】 特定事業所集中減算集計シート '!K4</f>
        <v>0</v>
      </c>
      <c r="L25" s="380">
        <f>'【後期】 特定事業所集中減算集計シート '!L4</f>
        <v>0</v>
      </c>
      <c r="M25" s="380">
        <f>'【後期】 特定事業所集中減算集計シート '!M4</f>
        <v>0</v>
      </c>
      <c r="N25" s="380">
        <f>'【後期】 特定事業所集中減算集計シート '!N4</f>
        <v>0</v>
      </c>
      <c r="O25" s="380">
        <f>'【後期】 特定事業所集中減算集計シート '!O4</f>
        <v>0</v>
      </c>
      <c r="P25" s="380">
        <f>'【後期】 特定事業所集中減算集計シート '!P4</f>
        <v>0</v>
      </c>
      <c r="Q25" s="381">
        <f>SUM(K25:P25)</f>
        <v>0</v>
      </c>
      <c r="R25" s="382" t="s">
        <v>158</v>
      </c>
      <c r="S25" s="358"/>
      <c r="T25" s="358"/>
    </row>
    <row r="26" spans="1:20" ht="16.5" customHeight="1" thickBot="1">
      <c r="A26" s="693"/>
      <c r="B26" s="383" t="s">
        <v>159</v>
      </c>
      <c r="C26" s="360"/>
      <c r="D26" s="360"/>
      <c r="E26" s="360"/>
      <c r="F26" s="360"/>
      <c r="G26" s="360"/>
      <c r="H26" s="371"/>
      <c r="I26" s="360"/>
      <c r="J26" s="360"/>
      <c r="K26" s="384" t="str">
        <f>'【後期】 特定事業所集中減算集計シート '!K5</f>
        <v>0</v>
      </c>
      <c r="L26" s="385" t="str">
        <f>'【後期】 特定事業所集中減算集計シート '!L5</f>
        <v>0</v>
      </c>
      <c r="M26" s="385" t="str">
        <f>'【後期】 特定事業所集中減算集計シート '!M5</f>
        <v>0</v>
      </c>
      <c r="N26" s="385" t="str">
        <f>'【後期】 特定事業所集中減算集計シート '!N5</f>
        <v>0</v>
      </c>
      <c r="O26" s="385" t="str">
        <f>'【後期】 特定事業所集中減算集計シート '!O5</f>
        <v>0</v>
      </c>
      <c r="P26" s="385" t="str">
        <f>'【後期】 特定事業所集中減算集計シート '!P5</f>
        <v>0</v>
      </c>
      <c r="Q26" s="386">
        <f>SUM(K26:P26)</f>
        <v>0</v>
      </c>
      <c r="R26" s="382" t="s">
        <v>160</v>
      </c>
      <c r="S26" s="358"/>
      <c r="T26" s="358"/>
    </row>
    <row r="27" spans="1:20" ht="16.5" customHeight="1" thickTop="1">
      <c r="A27" s="693"/>
      <c r="B27" s="387" t="s">
        <v>161</v>
      </c>
      <c r="C27" s="388"/>
      <c r="D27" s="388"/>
      <c r="E27" s="388"/>
      <c r="F27" s="388"/>
      <c r="G27" s="388"/>
      <c r="H27" s="389"/>
      <c r="I27" s="390"/>
      <c r="J27" s="390"/>
      <c r="K27" s="390"/>
      <c r="L27" s="390"/>
      <c r="M27" s="390"/>
      <c r="N27" s="390"/>
      <c r="O27" s="390"/>
      <c r="P27" s="390"/>
      <c r="Q27" s="391"/>
      <c r="R27" s="344"/>
      <c r="S27" s="698"/>
      <c r="T27" s="698"/>
    </row>
    <row r="28" spans="1:20" ht="16.5" customHeight="1">
      <c r="A28" s="693"/>
      <c r="B28" s="387" t="s">
        <v>162</v>
      </c>
      <c r="C28" s="388"/>
      <c r="D28" s="388"/>
      <c r="E28" s="388"/>
      <c r="F28" s="388"/>
      <c r="G28" s="388"/>
      <c r="H28" s="392"/>
      <c r="I28" s="388"/>
      <c r="J28" s="388"/>
      <c r="K28" s="388"/>
      <c r="L28" s="388"/>
      <c r="M28" s="388"/>
      <c r="N28" s="388"/>
      <c r="O28" s="388"/>
      <c r="P28" s="388"/>
      <c r="Q28" s="393"/>
      <c r="R28" s="344"/>
      <c r="S28" s="699"/>
      <c r="T28" s="699"/>
    </row>
    <row r="29" spans="1:20" ht="16.5" customHeight="1">
      <c r="A29" s="693"/>
      <c r="B29" s="387" t="s">
        <v>163</v>
      </c>
      <c r="C29" s="388"/>
      <c r="D29" s="388"/>
      <c r="E29" s="388"/>
      <c r="F29" s="388"/>
      <c r="G29" s="388"/>
      <c r="H29" s="392"/>
      <c r="I29" s="388"/>
      <c r="J29" s="388"/>
      <c r="K29" s="388"/>
      <c r="L29" s="388"/>
      <c r="M29" s="388"/>
      <c r="N29" s="388"/>
      <c r="O29" s="388"/>
      <c r="P29" s="388"/>
      <c r="Q29" s="393"/>
      <c r="R29" s="344"/>
      <c r="S29" s="699"/>
      <c r="T29" s="699"/>
    </row>
    <row r="30" spans="1:20" ht="16.5" customHeight="1">
      <c r="A30" s="693"/>
      <c r="B30" s="387" t="s">
        <v>164</v>
      </c>
      <c r="C30" s="388"/>
      <c r="D30" s="388"/>
      <c r="E30" s="388"/>
      <c r="F30" s="388"/>
      <c r="G30" s="388"/>
      <c r="H30" s="711" t="str">
        <f>'【後期】 特定事業所集中減算集計シート '!C5&amp;""</f>
        <v/>
      </c>
      <c r="I30" s="712"/>
      <c r="J30" s="712"/>
      <c r="K30" s="712"/>
      <c r="L30" s="712"/>
      <c r="M30" s="712"/>
      <c r="N30" s="713"/>
      <c r="O30" s="714" t="s">
        <v>165</v>
      </c>
      <c r="P30" s="702"/>
      <c r="Q30" s="703"/>
      <c r="R30" s="344"/>
      <c r="S30" s="699"/>
      <c r="T30" s="699"/>
    </row>
    <row r="31" spans="1:20" ht="16.5" customHeight="1" thickBot="1">
      <c r="A31" s="693"/>
      <c r="B31" s="387" t="s">
        <v>166</v>
      </c>
      <c r="C31" s="346"/>
      <c r="D31" s="346"/>
      <c r="E31" s="395"/>
      <c r="F31" s="395"/>
      <c r="G31" s="395"/>
      <c r="H31" s="363"/>
      <c r="I31" s="365"/>
      <c r="J31" s="365"/>
      <c r="K31" s="365"/>
      <c r="L31" s="365"/>
      <c r="M31" s="365"/>
      <c r="N31" s="396"/>
      <c r="O31" s="704" t="s">
        <v>165</v>
      </c>
      <c r="P31" s="705"/>
      <c r="Q31" s="706"/>
      <c r="R31" s="344"/>
      <c r="S31" s="700"/>
      <c r="T31" s="700"/>
    </row>
    <row r="32" spans="1:20" ht="18.75" customHeight="1" thickTop="1" thickBot="1">
      <c r="A32" s="693"/>
      <c r="B32" s="359" t="s">
        <v>167</v>
      </c>
      <c r="C32" s="360"/>
      <c r="D32" s="360"/>
      <c r="E32" s="360"/>
      <c r="F32" s="360"/>
      <c r="G32" s="360"/>
      <c r="H32" s="346"/>
      <c r="I32" s="346"/>
      <c r="J32" s="346"/>
      <c r="K32" s="346"/>
      <c r="L32" s="346"/>
      <c r="M32" s="346"/>
      <c r="N32" s="346"/>
      <c r="O32" s="346" t="s">
        <v>168</v>
      </c>
      <c r="P32" s="346"/>
      <c r="Q32" s="397" t="str">
        <f>IF(Q25=0,"",ROUNDUP(Q26/Q25,3))</f>
        <v/>
      </c>
      <c r="R32" s="344"/>
      <c r="S32" s="358"/>
      <c r="T32" s="358"/>
    </row>
    <row r="33" spans="1:20" ht="13.5" customHeight="1" thickTop="1">
      <c r="A33" s="693"/>
      <c r="B33" s="707" t="s">
        <v>274</v>
      </c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  <c r="Q33" s="398" t="s">
        <v>169</v>
      </c>
      <c r="R33" s="344"/>
      <c r="S33" s="698"/>
      <c r="T33" s="698"/>
    </row>
    <row r="34" spans="1:20" ht="13.5" customHeight="1" thickBot="1">
      <c r="A34" s="694"/>
      <c r="B34" s="709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399"/>
      <c r="R34" s="344"/>
      <c r="S34" s="700"/>
      <c r="T34" s="700"/>
    </row>
    <row r="35" spans="1:20" ht="18.75" customHeight="1" thickTop="1" thickBot="1">
      <c r="A35" s="692" t="s">
        <v>124</v>
      </c>
      <c r="B35" s="695" t="s">
        <v>170</v>
      </c>
      <c r="C35" s="696"/>
      <c r="D35" s="696"/>
      <c r="E35" s="696"/>
      <c r="F35" s="696"/>
      <c r="G35" s="696"/>
      <c r="H35" s="696"/>
      <c r="I35" s="696"/>
      <c r="J35" s="697"/>
      <c r="K35" s="400">
        <f>'【後期】 特定事業所集中減算集計シート '!K10</f>
        <v>0</v>
      </c>
      <c r="L35" s="401">
        <f>'【後期】 特定事業所集中減算集計シート '!L10</f>
        <v>0</v>
      </c>
      <c r="M35" s="401">
        <f>'【後期】 特定事業所集中減算集計シート '!M10</f>
        <v>0</v>
      </c>
      <c r="N35" s="401">
        <f>'【後期】 特定事業所集中減算集計シート '!N10</f>
        <v>0</v>
      </c>
      <c r="O35" s="401">
        <f>'【後期】 特定事業所集中減算集計シート '!O10</f>
        <v>0</v>
      </c>
      <c r="P35" s="402">
        <f>'【後期】 特定事業所集中減算集計シート '!P10</f>
        <v>0</v>
      </c>
      <c r="Q35" s="403">
        <f>SUM(K35:P35)</f>
        <v>0</v>
      </c>
      <c r="R35" s="382" t="s">
        <v>171</v>
      </c>
      <c r="S35" s="358"/>
      <c r="T35" s="358"/>
    </row>
    <row r="36" spans="1:20" ht="18.75" customHeight="1" thickBot="1">
      <c r="A36" s="693"/>
      <c r="B36" s="404" t="s">
        <v>159</v>
      </c>
      <c r="C36" s="352"/>
      <c r="D36" s="352"/>
      <c r="E36" s="352"/>
      <c r="F36" s="352"/>
      <c r="G36" s="352"/>
      <c r="H36" s="352"/>
      <c r="I36" s="352"/>
      <c r="J36" s="352"/>
      <c r="K36" s="405" t="str">
        <f>'【後期】 特定事業所集中減算集計シート '!K11</f>
        <v>0</v>
      </c>
      <c r="L36" s="406" t="str">
        <f>'【後期】 特定事業所集中減算集計シート '!L11</f>
        <v>0</v>
      </c>
      <c r="M36" s="406" t="str">
        <f>'【後期】 特定事業所集中減算集計シート '!M11</f>
        <v>0</v>
      </c>
      <c r="N36" s="406" t="str">
        <f>'【後期】 特定事業所集中減算集計シート '!N11</f>
        <v>0</v>
      </c>
      <c r="O36" s="406" t="str">
        <f>'【後期】 特定事業所集中減算集計シート '!O11</f>
        <v>0</v>
      </c>
      <c r="P36" s="407" t="str">
        <f>'【後期】 特定事業所集中減算集計シート '!P11</f>
        <v>0</v>
      </c>
      <c r="Q36" s="408">
        <f>SUM(K36:P36)</f>
        <v>0</v>
      </c>
      <c r="R36" s="382" t="s">
        <v>172</v>
      </c>
      <c r="S36" s="358"/>
      <c r="T36" s="358"/>
    </row>
    <row r="37" spans="1:20" ht="17.25" customHeight="1" thickTop="1" thickBot="1">
      <c r="A37" s="693"/>
      <c r="B37" s="409" t="s">
        <v>173</v>
      </c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410"/>
      <c r="R37" s="411"/>
      <c r="S37" s="412"/>
      <c r="T37" s="412"/>
    </row>
    <row r="38" spans="1:20" ht="15.75" customHeight="1" thickTop="1">
      <c r="A38" s="693"/>
      <c r="B38" s="387" t="s">
        <v>161</v>
      </c>
      <c r="C38" s="388"/>
      <c r="D38" s="388"/>
      <c r="E38" s="388"/>
      <c r="F38" s="388"/>
      <c r="G38" s="388"/>
      <c r="H38" s="389"/>
      <c r="I38" s="390"/>
      <c r="J38" s="390"/>
      <c r="K38" s="390"/>
      <c r="L38" s="390"/>
      <c r="M38" s="390"/>
      <c r="N38" s="390"/>
      <c r="O38" s="390"/>
      <c r="P38" s="390"/>
      <c r="Q38" s="391"/>
      <c r="R38" s="344"/>
      <c r="S38" s="698"/>
      <c r="T38" s="698"/>
    </row>
    <row r="39" spans="1:20" ht="15.75" customHeight="1">
      <c r="A39" s="693"/>
      <c r="B39" s="387" t="s">
        <v>162</v>
      </c>
      <c r="C39" s="388"/>
      <c r="D39" s="388"/>
      <c r="E39" s="388"/>
      <c r="F39" s="388"/>
      <c r="G39" s="388"/>
      <c r="H39" s="392"/>
      <c r="I39" s="388"/>
      <c r="J39" s="388"/>
      <c r="K39" s="388"/>
      <c r="L39" s="388"/>
      <c r="M39" s="388"/>
      <c r="N39" s="388"/>
      <c r="O39" s="388"/>
      <c r="P39" s="388"/>
      <c r="Q39" s="393"/>
      <c r="R39" s="344"/>
      <c r="S39" s="699"/>
      <c r="T39" s="699"/>
    </row>
    <row r="40" spans="1:20" ht="15.75" customHeight="1">
      <c r="A40" s="693"/>
      <c r="B40" s="387" t="s">
        <v>163</v>
      </c>
      <c r="C40" s="388"/>
      <c r="D40" s="388"/>
      <c r="E40" s="388"/>
      <c r="F40" s="388"/>
      <c r="G40" s="388"/>
      <c r="H40" s="392"/>
      <c r="I40" s="388"/>
      <c r="J40" s="388"/>
      <c r="K40" s="388"/>
      <c r="L40" s="388"/>
      <c r="M40" s="388"/>
      <c r="N40" s="388"/>
      <c r="O40" s="388"/>
      <c r="P40" s="388"/>
      <c r="Q40" s="393"/>
      <c r="R40" s="344"/>
      <c r="S40" s="699"/>
      <c r="T40" s="699"/>
    </row>
    <row r="41" spans="1:20" ht="15.75" customHeight="1">
      <c r="A41" s="693"/>
      <c r="B41" s="387" t="s">
        <v>164</v>
      </c>
      <c r="C41" s="388"/>
      <c r="D41" s="388"/>
      <c r="E41" s="388"/>
      <c r="F41" s="388"/>
      <c r="G41" s="388"/>
      <c r="H41" s="711" t="str">
        <f>'【後期】 特定事業所集中減算集計シート '!C11&amp;""</f>
        <v/>
      </c>
      <c r="I41" s="712"/>
      <c r="J41" s="712"/>
      <c r="K41" s="712"/>
      <c r="L41" s="712"/>
      <c r="M41" s="712"/>
      <c r="N41" s="713"/>
      <c r="O41" s="714" t="s">
        <v>165</v>
      </c>
      <c r="P41" s="702"/>
      <c r="Q41" s="703"/>
      <c r="R41" s="344"/>
      <c r="S41" s="699"/>
      <c r="T41" s="699"/>
    </row>
    <row r="42" spans="1:20" ht="15.75" customHeight="1" thickBot="1">
      <c r="A42" s="693"/>
      <c r="B42" s="387" t="s">
        <v>166</v>
      </c>
      <c r="C42" s="346"/>
      <c r="D42" s="346"/>
      <c r="E42" s="395"/>
      <c r="F42" s="395"/>
      <c r="G42" s="395"/>
      <c r="H42" s="363"/>
      <c r="I42" s="365"/>
      <c r="J42" s="365"/>
      <c r="K42" s="365"/>
      <c r="L42" s="365"/>
      <c r="M42" s="365"/>
      <c r="N42" s="396"/>
      <c r="O42" s="704" t="s">
        <v>165</v>
      </c>
      <c r="P42" s="705"/>
      <c r="Q42" s="706"/>
      <c r="R42" s="344"/>
      <c r="S42" s="700"/>
      <c r="T42" s="700"/>
    </row>
    <row r="43" spans="1:20" ht="18.75" customHeight="1" thickTop="1" thickBot="1">
      <c r="A43" s="693"/>
      <c r="B43" s="359" t="s">
        <v>174</v>
      </c>
      <c r="C43" s="360"/>
      <c r="D43" s="360"/>
      <c r="E43" s="360"/>
      <c r="F43" s="360"/>
      <c r="G43" s="360"/>
      <c r="H43" s="346"/>
      <c r="I43" s="346"/>
      <c r="J43" s="346"/>
      <c r="K43" s="346"/>
      <c r="L43" s="346"/>
      <c r="M43" s="346"/>
      <c r="N43" s="346"/>
      <c r="O43" s="346" t="s">
        <v>168</v>
      </c>
      <c r="P43" s="346"/>
      <c r="Q43" s="413" t="str">
        <f>IF(Q35=0,"",ROUNDUP(Q36/Q35,3))</f>
        <v/>
      </c>
      <c r="R43" s="344"/>
      <c r="S43" s="358"/>
      <c r="T43" s="358"/>
    </row>
    <row r="44" spans="1:20" ht="13.5" customHeight="1" thickTop="1">
      <c r="A44" s="693"/>
      <c r="B44" s="707" t="s">
        <v>274</v>
      </c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398" t="s">
        <v>169</v>
      </c>
      <c r="R44" s="344"/>
      <c r="S44" s="698"/>
      <c r="T44" s="698"/>
    </row>
    <row r="45" spans="1:20" ht="13.5" customHeight="1" thickBot="1">
      <c r="A45" s="694"/>
      <c r="B45" s="709"/>
      <c r="C45" s="710"/>
      <c r="D45" s="710"/>
      <c r="E45" s="710"/>
      <c r="F45" s="710"/>
      <c r="G45" s="710"/>
      <c r="H45" s="710"/>
      <c r="I45" s="710"/>
      <c r="J45" s="710"/>
      <c r="K45" s="710"/>
      <c r="L45" s="710"/>
      <c r="M45" s="710"/>
      <c r="N45" s="710"/>
      <c r="O45" s="710"/>
      <c r="P45" s="710"/>
      <c r="Q45" s="399"/>
      <c r="R45" s="344"/>
      <c r="S45" s="700"/>
      <c r="T45" s="700"/>
    </row>
    <row r="46" spans="1:20" ht="18.75" customHeight="1" thickTop="1" thickBot="1">
      <c r="A46" s="692" t="s">
        <v>175</v>
      </c>
      <c r="B46" s="695" t="s">
        <v>176</v>
      </c>
      <c r="C46" s="696"/>
      <c r="D46" s="696"/>
      <c r="E46" s="696"/>
      <c r="F46" s="696"/>
      <c r="G46" s="696"/>
      <c r="H46" s="696"/>
      <c r="I46" s="696"/>
      <c r="J46" s="697"/>
      <c r="K46" s="414">
        <f>'【後期】 特定事業所集中減算集計シート '!K22</f>
        <v>0</v>
      </c>
      <c r="L46" s="415">
        <f>'【後期】 特定事業所集中減算集計シート '!L22</f>
        <v>0</v>
      </c>
      <c r="M46" s="415">
        <f>'【後期】 特定事業所集中減算集計シート '!M22</f>
        <v>0</v>
      </c>
      <c r="N46" s="415">
        <f>'【後期】 特定事業所集中減算集計シート '!N22</f>
        <v>0</v>
      </c>
      <c r="O46" s="415">
        <f>'【後期】 特定事業所集中減算集計シート '!O22</f>
        <v>0</v>
      </c>
      <c r="P46" s="416">
        <f>'【後期】 特定事業所集中減算集計シート '!P22</f>
        <v>0</v>
      </c>
      <c r="Q46" s="417">
        <f>SUM(K46:P46)</f>
        <v>0</v>
      </c>
      <c r="R46" s="382" t="s">
        <v>177</v>
      </c>
      <c r="S46" s="358"/>
      <c r="T46" s="358"/>
    </row>
    <row r="47" spans="1:20" ht="18.75" customHeight="1" thickBot="1">
      <c r="A47" s="693"/>
      <c r="B47" s="383" t="s">
        <v>159</v>
      </c>
      <c r="C47" s="360"/>
      <c r="D47" s="360"/>
      <c r="E47" s="360"/>
      <c r="F47" s="360"/>
      <c r="G47" s="360"/>
      <c r="H47" s="371"/>
      <c r="I47" s="360"/>
      <c r="J47" s="360"/>
      <c r="K47" s="405" t="str">
        <f>'【後期】 特定事業所集中減算集計シート '!K23</f>
        <v>0</v>
      </c>
      <c r="L47" s="406" t="str">
        <f>'【後期】 特定事業所集中減算集計シート '!L23</f>
        <v>0</v>
      </c>
      <c r="M47" s="406" t="str">
        <f>'【後期】 特定事業所集中減算集計シート '!M23</f>
        <v>0</v>
      </c>
      <c r="N47" s="406" t="str">
        <f>'【後期】 特定事業所集中減算集計シート '!N23</f>
        <v>0</v>
      </c>
      <c r="O47" s="406" t="str">
        <f>'【後期】 特定事業所集中減算集計シート '!O23</f>
        <v>0</v>
      </c>
      <c r="P47" s="418" t="str">
        <f>'【後期】 特定事業所集中減算集計シート '!P23</f>
        <v>0</v>
      </c>
      <c r="Q47" s="386">
        <f>SUM(K47:P47)</f>
        <v>0</v>
      </c>
      <c r="R47" s="382" t="s">
        <v>178</v>
      </c>
      <c r="S47" s="358"/>
      <c r="T47" s="358"/>
    </row>
    <row r="48" spans="1:20" ht="18.75" customHeight="1" thickTop="1">
      <c r="A48" s="693"/>
      <c r="B48" s="387" t="s">
        <v>161</v>
      </c>
      <c r="C48" s="388"/>
      <c r="D48" s="388"/>
      <c r="E48" s="388"/>
      <c r="F48" s="388"/>
      <c r="G48" s="388"/>
      <c r="H48" s="389"/>
      <c r="I48" s="390"/>
      <c r="J48" s="390"/>
      <c r="K48" s="390"/>
      <c r="L48" s="390"/>
      <c r="M48" s="390"/>
      <c r="N48" s="390"/>
      <c r="O48" s="390"/>
      <c r="P48" s="390"/>
      <c r="Q48" s="391"/>
      <c r="R48" s="344"/>
      <c r="S48" s="698"/>
      <c r="T48" s="698"/>
    </row>
    <row r="49" spans="1:20" ht="18.75" customHeight="1">
      <c r="A49" s="693"/>
      <c r="B49" s="387" t="s">
        <v>162</v>
      </c>
      <c r="C49" s="388"/>
      <c r="D49" s="388"/>
      <c r="E49" s="388"/>
      <c r="F49" s="388"/>
      <c r="G49" s="388"/>
      <c r="H49" s="392"/>
      <c r="I49" s="388"/>
      <c r="J49" s="388"/>
      <c r="K49" s="388"/>
      <c r="L49" s="388"/>
      <c r="M49" s="388"/>
      <c r="N49" s="388"/>
      <c r="O49" s="388"/>
      <c r="P49" s="388"/>
      <c r="Q49" s="393"/>
      <c r="R49" s="344"/>
      <c r="S49" s="699"/>
      <c r="T49" s="699"/>
    </row>
    <row r="50" spans="1:20" ht="18.75" customHeight="1">
      <c r="A50" s="693"/>
      <c r="B50" s="387" t="s">
        <v>163</v>
      </c>
      <c r="C50" s="388"/>
      <c r="D50" s="388"/>
      <c r="E50" s="388"/>
      <c r="F50" s="388"/>
      <c r="G50" s="388"/>
      <c r="H50" s="392"/>
      <c r="I50" s="388"/>
      <c r="J50" s="388"/>
      <c r="K50" s="388"/>
      <c r="L50" s="388"/>
      <c r="M50" s="388"/>
      <c r="N50" s="388"/>
      <c r="O50" s="388"/>
      <c r="P50" s="388"/>
      <c r="Q50" s="393"/>
      <c r="R50" s="344"/>
      <c r="S50" s="699"/>
      <c r="T50" s="699"/>
    </row>
    <row r="51" spans="1:20" ht="18.75" customHeight="1">
      <c r="A51" s="693"/>
      <c r="B51" s="387" t="s">
        <v>164</v>
      </c>
      <c r="C51" s="388"/>
      <c r="D51" s="388"/>
      <c r="E51" s="388"/>
      <c r="F51" s="388"/>
      <c r="G51" s="388"/>
      <c r="H51" s="711" t="str">
        <f>'【後期】 特定事業所集中減算集計シート '!C23&amp;""</f>
        <v/>
      </c>
      <c r="I51" s="712"/>
      <c r="J51" s="712"/>
      <c r="K51" s="712"/>
      <c r="L51" s="712"/>
      <c r="M51" s="712"/>
      <c r="N51" s="713"/>
      <c r="O51" s="714" t="s">
        <v>179</v>
      </c>
      <c r="P51" s="702"/>
      <c r="Q51" s="703"/>
      <c r="R51" s="344"/>
      <c r="S51" s="699"/>
      <c r="T51" s="699"/>
    </row>
    <row r="52" spans="1:20" ht="18.75" customHeight="1" thickBot="1">
      <c r="A52" s="693"/>
      <c r="B52" s="387" t="s">
        <v>166</v>
      </c>
      <c r="C52" s="346"/>
      <c r="D52" s="346"/>
      <c r="E52" s="395"/>
      <c r="F52" s="395"/>
      <c r="G52" s="395"/>
      <c r="H52" s="363"/>
      <c r="I52" s="365"/>
      <c r="J52" s="365"/>
      <c r="K52" s="365"/>
      <c r="L52" s="365"/>
      <c r="M52" s="365"/>
      <c r="N52" s="396"/>
      <c r="O52" s="704" t="s">
        <v>165</v>
      </c>
      <c r="P52" s="705"/>
      <c r="Q52" s="706"/>
      <c r="R52" s="344"/>
      <c r="S52" s="700"/>
      <c r="T52" s="700"/>
    </row>
    <row r="53" spans="1:20" ht="18.75" customHeight="1" thickTop="1" thickBot="1">
      <c r="A53" s="693"/>
      <c r="B53" s="359" t="s">
        <v>180</v>
      </c>
      <c r="C53" s="360"/>
      <c r="D53" s="360"/>
      <c r="E53" s="360"/>
      <c r="F53" s="360"/>
      <c r="G53" s="360"/>
      <c r="H53" s="346"/>
      <c r="I53" s="346"/>
      <c r="J53" s="346"/>
      <c r="K53" s="346"/>
      <c r="L53" s="346"/>
      <c r="M53" s="346"/>
      <c r="N53" s="346"/>
      <c r="O53" s="346" t="s">
        <v>168</v>
      </c>
      <c r="P53" s="346"/>
      <c r="Q53" s="397" t="str">
        <f>IF(Q46=0,"",ROUNDUP(Q47/Q46,3))</f>
        <v/>
      </c>
      <c r="R53" s="344"/>
      <c r="S53" s="358"/>
      <c r="T53" s="358"/>
    </row>
    <row r="54" spans="1:20" ht="13.5" customHeight="1" thickTop="1">
      <c r="A54" s="693"/>
      <c r="B54" s="707" t="s">
        <v>274</v>
      </c>
      <c r="C54" s="708"/>
      <c r="D54" s="708"/>
      <c r="E54" s="708"/>
      <c r="F54" s="708"/>
      <c r="G54" s="708"/>
      <c r="H54" s="708"/>
      <c r="I54" s="708"/>
      <c r="J54" s="708"/>
      <c r="K54" s="708"/>
      <c r="L54" s="708"/>
      <c r="M54" s="708"/>
      <c r="N54" s="708"/>
      <c r="O54" s="708"/>
      <c r="P54" s="708"/>
      <c r="Q54" s="398" t="s">
        <v>169</v>
      </c>
      <c r="R54" s="344"/>
      <c r="S54" s="698"/>
      <c r="T54" s="698"/>
    </row>
    <row r="55" spans="1:20" ht="13.5" customHeight="1" thickBot="1">
      <c r="A55" s="694"/>
      <c r="B55" s="709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10"/>
      <c r="O55" s="710"/>
      <c r="P55" s="710"/>
      <c r="Q55" s="399"/>
      <c r="R55" s="344"/>
      <c r="S55" s="700"/>
      <c r="T55" s="700"/>
    </row>
    <row r="56" spans="1:20" ht="18.75" customHeight="1" thickTop="1" thickBot="1">
      <c r="A56" s="692" t="s">
        <v>126</v>
      </c>
      <c r="B56" s="695" t="s">
        <v>181</v>
      </c>
      <c r="C56" s="696"/>
      <c r="D56" s="696"/>
      <c r="E56" s="696"/>
      <c r="F56" s="696"/>
      <c r="G56" s="696"/>
      <c r="H56" s="696"/>
      <c r="I56" s="696"/>
      <c r="J56" s="697"/>
      <c r="K56" s="419">
        <f>'【後期】 特定事業所集中減算集計シート '!K16</f>
        <v>0</v>
      </c>
      <c r="L56" s="420">
        <f>'【後期】 特定事業所集中減算集計シート '!L16</f>
        <v>0</v>
      </c>
      <c r="M56" s="420">
        <f>'【後期】 特定事業所集中減算集計シート '!M16</f>
        <v>0</v>
      </c>
      <c r="N56" s="420">
        <f>'【後期】 特定事業所集中減算集計シート '!N16</f>
        <v>0</v>
      </c>
      <c r="O56" s="420">
        <f>'【後期】 特定事業所集中減算集計シート '!O16</f>
        <v>0</v>
      </c>
      <c r="P56" s="421">
        <f>'【後期】 特定事業所集中減算集計シート '!P16</f>
        <v>0</v>
      </c>
      <c r="Q56" s="417">
        <f>SUM(K56:P56)</f>
        <v>0</v>
      </c>
      <c r="R56" s="382" t="s">
        <v>182</v>
      </c>
      <c r="S56" s="358"/>
      <c r="T56" s="358"/>
    </row>
    <row r="57" spans="1:20" ht="18.75" customHeight="1" thickBot="1">
      <c r="A57" s="693"/>
      <c r="B57" s="383" t="s">
        <v>159</v>
      </c>
      <c r="C57" s="360"/>
      <c r="D57" s="360"/>
      <c r="E57" s="360"/>
      <c r="F57" s="360"/>
      <c r="G57" s="360"/>
      <c r="H57" s="371"/>
      <c r="I57" s="360"/>
      <c r="J57" s="360"/>
      <c r="K57" s="405" t="str">
        <f>'【後期】 特定事業所集中減算集計シート '!K17</f>
        <v>0</v>
      </c>
      <c r="L57" s="406" t="str">
        <f>'【後期】 特定事業所集中減算集計シート '!L17</f>
        <v>0</v>
      </c>
      <c r="M57" s="406" t="str">
        <f>'【後期】 特定事業所集中減算集計シート '!M17</f>
        <v>0</v>
      </c>
      <c r="N57" s="406" t="str">
        <f>'【後期】 特定事業所集中減算集計シート '!N17</f>
        <v>0</v>
      </c>
      <c r="O57" s="406" t="str">
        <f>'【後期】 特定事業所集中減算集計シート '!O17</f>
        <v>0</v>
      </c>
      <c r="P57" s="418" t="str">
        <f>'【後期】 特定事業所集中減算集計シート '!P17</f>
        <v>0</v>
      </c>
      <c r="Q57" s="386">
        <f>SUM(K57:P57)</f>
        <v>0</v>
      </c>
      <c r="R57" s="382" t="s">
        <v>183</v>
      </c>
      <c r="S57" s="358"/>
      <c r="T57" s="358"/>
    </row>
    <row r="58" spans="1:20" ht="15.75" customHeight="1" thickTop="1">
      <c r="A58" s="693"/>
      <c r="B58" s="387" t="s">
        <v>161</v>
      </c>
      <c r="C58" s="388"/>
      <c r="D58" s="388"/>
      <c r="E58" s="388"/>
      <c r="F58" s="388"/>
      <c r="G58" s="388"/>
      <c r="H58" s="389"/>
      <c r="I58" s="390"/>
      <c r="J58" s="390"/>
      <c r="K58" s="390"/>
      <c r="L58" s="390"/>
      <c r="M58" s="390"/>
      <c r="N58" s="390"/>
      <c r="O58" s="390"/>
      <c r="P58" s="390"/>
      <c r="Q58" s="391"/>
      <c r="R58" s="344"/>
      <c r="S58" s="698"/>
      <c r="T58" s="698"/>
    </row>
    <row r="59" spans="1:20" ht="15.75" customHeight="1">
      <c r="A59" s="693"/>
      <c r="B59" s="387" t="s">
        <v>162</v>
      </c>
      <c r="C59" s="388"/>
      <c r="D59" s="388"/>
      <c r="E59" s="388"/>
      <c r="F59" s="388"/>
      <c r="G59" s="388"/>
      <c r="H59" s="394"/>
      <c r="I59" s="422"/>
      <c r="J59" s="422"/>
      <c r="K59" s="422"/>
      <c r="L59" s="422"/>
      <c r="M59" s="422"/>
      <c r="N59" s="422"/>
      <c r="O59" s="422"/>
      <c r="P59" s="422"/>
      <c r="Q59" s="423"/>
      <c r="R59" s="344"/>
      <c r="S59" s="699"/>
      <c r="T59" s="699"/>
    </row>
    <row r="60" spans="1:20" ht="15.75" customHeight="1">
      <c r="A60" s="693"/>
      <c r="B60" s="387" t="s">
        <v>163</v>
      </c>
      <c r="C60" s="388"/>
      <c r="D60" s="388"/>
      <c r="E60" s="388"/>
      <c r="F60" s="388"/>
      <c r="G60" s="388"/>
      <c r="H60" s="392"/>
      <c r="I60" s="388"/>
      <c r="J60" s="388"/>
      <c r="K60" s="388"/>
      <c r="L60" s="388"/>
      <c r="M60" s="388"/>
      <c r="N60" s="388"/>
      <c r="O60" s="388"/>
      <c r="P60" s="388"/>
      <c r="Q60" s="393"/>
      <c r="R60" s="344"/>
      <c r="S60" s="699"/>
      <c r="T60" s="699"/>
    </row>
    <row r="61" spans="1:20" ht="15.75" customHeight="1">
      <c r="A61" s="693"/>
      <c r="B61" s="387" t="s">
        <v>164</v>
      </c>
      <c r="C61" s="388"/>
      <c r="D61" s="388"/>
      <c r="E61" s="388"/>
      <c r="F61" s="388"/>
      <c r="G61" s="388"/>
      <c r="H61" s="711" t="str">
        <f>'【後期】 特定事業所集中減算集計シート '!C17&amp;""</f>
        <v/>
      </c>
      <c r="I61" s="712"/>
      <c r="J61" s="712"/>
      <c r="K61" s="712"/>
      <c r="L61" s="712"/>
      <c r="M61" s="712"/>
      <c r="N61" s="713"/>
      <c r="O61" s="701" t="s">
        <v>179</v>
      </c>
      <c r="P61" s="702"/>
      <c r="Q61" s="703"/>
      <c r="R61" s="344"/>
      <c r="S61" s="699"/>
      <c r="T61" s="699"/>
    </row>
    <row r="62" spans="1:20" ht="15.75" customHeight="1" thickBot="1">
      <c r="A62" s="693"/>
      <c r="B62" s="387" t="s">
        <v>166</v>
      </c>
      <c r="C62" s="346"/>
      <c r="D62" s="346"/>
      <c r="E62" s="395"/>
      <c r="F62" s="395"/>
      <c r="G62" s="395"/>
      <c r="H62" s="363"/>
      <c r="I62" s="365"/>
      <c r="J62" s="365"/>
      <c r="K62" s="365"/>
      <c r="L62" s="365"/>
      <c r="M62" s="365"/>
      <c r="N62" s="396"/>
      <c r="O62" s="704" t="s">
        <v>165</v>
      </c>
      <c r="P62" s="705"/>
      <c r="Q62" s="706"/>
      <c r="R62" s="344"/>
      <c r="S62" s="700"/>
      <c r="T62" s="700"/>
    </row>
    <row r="63" spans="1:20" ht="18.75" customHeight="1" thickTop="1" thickBot="1">
      <c r="A63" s="693"/>
      <c r="B63" s="359" t="s">
        <v>184</v>
      </c>
      <c r="C63" s="360"/>
      <c r="D63" s="360"/>
      <c r="E63" s="360"/>
      <c r="F63" s="360"/>
      <c r="G63" s="360"/>
      <c r="H63" s="346"/>
      <c r="I63" s="346"/>
      <c r="J63" s="346"/>
      <c r="K63" s="346"/>
      <c r="L63" s="346"/>
      <c r="M63" s="346"/>
      <c r="N63" s="346"/>
      <c r="O63" s="346" t="s">
        <v>168</v>
      </c>
      <c r="P63" s="346"/>
      <c r="Q63" s="397" t="str">
        <f>IF(Q56=0,"",ROUNDUP(Q57/Q56,3))</f>
        <v/>
      </c>
      <c r="R63" s="344"/>
      <c r="S63" s="358"/>
      <c r="T63" s="358"/>
    </row>
    <row r="64" spans="1:20" ht="13.5" customHeight="1" thickTop="1">
      <c r="A64" s="693"/>
      <c r="B64" s="707" t="s">
        <v>274</v>
      </c>
      <c r="C64" s="708"/>
      <c r="D64" s="708"/>
      <c r="E64" s="708"/>
      <c r="F64" s="708"/>
      <c r="G64" s="708"/>
      <c r="H64" s="708"/>
      <c r="I64" s="708"/>
      <c r="J64" s="708"/>
      <c r="K64" s="708"/>
      <c r="L64" s="708"/>
      <c r="M64" s="708"/>
      <c r="N64" s="708"/>
      <c r="O64" s="708"/>
      <c r="P64" s="708"/>
      <c r="Q64" s="398" t="s">
        <v>169</v>
      </c>
      <c r="R64" s="344"/>
      <c r="S64" s="698"/>
      <c r="T64" s="698"/>
    </row>
    <row r="65" spans="1:20" ht="13.5" customHeight="1" thickBot="1">
      <c r="A65" s="694"/>
      <c r="B65" s="709"/>
      <c r="C65" s="710"/>
      <c r="D65" s="710"/>
      <c r="E65" s="710"/>
      <c r="F65" s="710"/>
      <c r="G65" s="710"/>
      <c r="H65" s="710"/>
      <c r="I65" s="710"/>
      <c r="J65" s="710"/>
      <c r="K65" s="710"/>
      <c r="L65" s="710"/>
      <c r="M65" s="710"/>
      <c r="N65" s="710"/>
      <c r="O65" s="710"/>
      <c r="P65" s="710"/>
      <c r="Q65" s="399"/>
      <c r="R65" s="344"/>
      <c r="S65" s="700"/>
      <c r="T65" s="700"/>
    </row>
    <row r="66" spans="1:20" ht="14.25" customHeight="1" thickTop="1">
      <c r="A66" s="342"/>
      <c r="S66" s="343"/>
      <c r="T66" s="343"/>
    </row>
  </sheetData>
  <sheetProtection algorithmName="SHA-512" hashValue="taktLE0W1aqfgqaOp13OJrZBJzR6Ozmo5G8dpgwoiGD8/gQs39hYny34VPVsNo9GYw8uSRfzzOVnnL/JW26XNg==" saltValue="HypSSlDGopzSJNk+IWJPJA==" spinCount="100000" sheet="1" objects="1" scenarios="1"/>
  <mergeCells count="64">
    <mergeCell ref="H20:Q20"/>
    <mergeCell ref="A1:T1"/>
    <mergeCell ref="M7:T7"/>
    <mergeCell ref="M8:T8"/>
    <mergeCell ref="N9:R9"/>
    <mergeCell ref="A11:Q12"/>
    <mergeCell ref="S11:T11"/>
    <mergeCell ref="S12:S13"/>
    <mergeCell ref="T12:T13"/>
    <mergeCell ref="H15:Q15"/>
    <mergeCell ref="A16:C16"/>
    <mergeCell ref="A17:G17"/>
    <mergeCell ref="H18:Q18"/>
    <mergeCell ref="H19:L19"/>
    <mergeCell ref="Q22:Q23"/>
    <mergeCell ref="S22:S23"/>
    <mergeCell ref="T22:T23"/>
    <mergeCell ref="F23:I23"/>
    <mergeCell ref="A25:A34"/>
    <mergeCell ref="B25:J25"/>
    <mergeCell ref="S27:S31"/>
    <mergeCell ref="T27:T31"/>
    <mergeCell ref="H30:N30"/>
    <mergeCell ref="O30:Q30"/>
    <mergeCell ref="A22:B23"/>
    <mergeCell ref="C22:C23"/>
    <mergeCell ref="D22:D23"/>
    <mergeCell ref="E22:E23"/>
    <mergeCell ref="F22:G22"/>
    <mergeCell ref="H22:I22"/>
    <mergeCell ref="O31:Q31"/>
    <mergeCell ref="B33:P34"/>
    <mergeCell ref="S33:S34"/>
    <mergeCell ref="T33:T34"/>
    <mergeCell ref="A35:A45"/>
    <mergeCell ref="B35:J35"/>
    <mergeCell ref="S38:S42"/>
    <mergeCell ref="T38:T42"/>
    <mergeCell ref="H41:N41"/>
    <mergeCell ref="O41:Q41"/>
    <mergeCell ref="O42:Q42"/>
    <mergeCell ref="B44:P45"/>
    <mergeCell ref="S44:S45"/>
    <mergeCell ref="T44:T45"/>
    <mergeCell ref="A46:A55"/>
    <mergeCell ref="B46:J46"/>
    <mergeCell ref="S48:S52"/>
    <mergeCell ref="T48:T52"/>
    <mergeCell ref="H51:N51"/>
    <mergeCell ref="O51:Q51"/>
    <mergeCell ref="O52:Q52"/>
    <mergeCell ref="B54:P55"/>
    <mergeCell ref="S54:S55"/>
    <mergeCell ref="T54:T55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H61:N61"/>
  </mergeCells>
  <phoneticPr fontId="2"/>
  <conditionalFormatting sqref="Q24:Q26">
    <cfRule type="cellIs" dxfId="3" priority="4" operator="equal">
      <formula>0</formula>
    </cfRule>
  </conditionalFormatting>
  <conditionalFormatting sqref="Q35:Q37">
    <cfRule type="cellIs" dxfId="2" priority="3" operator="equal">
      <formula>0</formula>
    </cfRule>
  </conditionalFormatting>
  <conditionalFormatting sqref="Q46:Q47">
    <cfRule type="cellIs" dxfId="1" priority="2" operator="equal">
      <formula>0</formula>
    </cfRule>
  </conditionalFormatting>
  <conditionalFormatting sqref="Q56:Q57">
    <cfRule type="cellIs" dxfId="0" priority="1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2" fitToHeight="0" orientation="portrait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BA92-ED5F-4B65-808B-738A0CEDCC7D}">
  <sheetPr>
    <tabColor theme="7" tint="0.59999389629810485"/>
  </sheetPr>
  <dimension ref="A1:G13"/>
  <sheetViews>
    <sheetView showGridLines="0" view="pageBreakPreview" zoomScale="110" zoomScaleNormal="100" zoomScaleSheetLayoutView="110" workbookViewId="0">
      <selection sqref="A1:G1"/>
    </sheetView>
  </sheetViews>
  <sheetFormatPr defaultColWidth="8.09765625" defaultRowHeight="13.2"/>
  <cols>
    <col min="1" max="1" width="23.09765625" style="6" customWidth="1"/>
    <col min="2" max="2" width="21.69921875" style="6" customWidth="1"/>
    <col min="3" max="3" width="7.69921875" style="6" customWidth="1"/>
    <col min="4" max="4" width="21.69921875" style="6" customWidth="1"/>
    <col min="5" max="5" width="7.69921875" style="6" customWidth="1"/>
    <col min="6" max="6" width="21.69921875" style="6" customWidth="1"/>
    <col min="7" max="7" width="9.296875" style="6" customWidth="1"/>
    <col min="8" max="16384" width="8.09765625" style="6"/>
  </cols>
  <sheetData>
    <row r="1" spans="1:7" ht="10.199999999999999" customHeight="1">
      <c r="A1" s="754"/>
      <c r="B1" s="754"/>
      <c r="C1" s="754"/>
      <c r="D1" s="754"/>
      <c r="E1" s="754"/>
      <c r="F1" s="754"/>
      <c r="G1" s="754"/>
    </row>
    <row r="2" spans="1:7" ht="40.049999999999997" customHeight="1">
      <c r="A2" s="755" t="s">
        <v>185</v>
      </c>
      <c r="B2" s="755"/>
      <c r="C2" s="755"/>
      <c r="D2" s="755"/>
      <c r="E2" s="755"/>
      <c r="F2" s="755"/>
      <c r="G2" s="755"/>
    </row>
    <row r="3" spans="1:7" ht="40.049999999999997" customHeight="1">
      <c r="A3" s="263" t="s">
        <v>186</v>
      </c>
      <c r="B3" s="264" t="str">
        <f>'【後期】 特定事業所集中減算集計シート '!R4</f>
        <v>0％</v>
      </c>
      <c r="C3" s="262"/>
      <c r="D3" s="262"/>
      <c r="E3" s="262"/>
      <c r="F3" s="262"/>
      <c r="G3" s="262"/>
    </row>
    <row r="4" spans="1:7" ht="40.049999999999997" customHeight="1">
      <c r="A4" s="263" t="s">
        <v>187</v>
      </c>
      <c r="B4" s="264" t="str">
        <f>'【後期】 特定事業所集中減算集計シート '!R10</f>
        <v>0％</v>
      </c>
      <c r="C4" s="262"/>
      <c r="D4" s="262"/>
      <c r="E4" s="262"/>
      <c r="F4" s="262"/>
      <c r="G4" s="262"/>
    </row>
    <row r="5" spans="1:7" ht="40.049999999999997" customHeight="1">
      <c r="A5" s="263" t="s">
        <v>188</v>
      </c>
      <c r="B5" s="265" t="str">
        <f>'【後期】 特定事業所集中減算集計シート '!R16</f>
        <v>0％</v>
      </c>
      <c r="C5" s="262"/>
      <c r="D5" s="262"/>
      <c r="E5" s="262"/>
      <c r="F5" s="262"/>
      <c r="G5" s="262"/>
    </row>
    <row r="6" spans="1:7" ht="40.049999999999997" customHeight="1">
      <c r="A6" s="263" t="s">
        <v>189</v>
      </c>
      <c r="B6" s="265" t="str">
        <f>'【後期】 特定事業所集中減算集計シート '!R22</f>
        <v>0％</v>
      </c>
      <c r="C6" s="262"/>
      <c r="D6" s="262"/>
      <c r="E6" s="262"/>
      <c r="F6" s="262"/>
      <c r="G6" s="262"/>
    </row>
    <row r="7" spans="1:7" ht="40.049999999999997" customHeight="1">
      <c r="A7" s="755" t="s">
        <v>190</v>
      </c>
      <c r="B7" s="755"/>
      <c r="C7" s="755"/>
      <c r="D7" s="755"/>
      <c r="E7" s="755"/>
      <c r="F7" s="755"/>
      <c r="G7" s="755"/>
    </row>
    <row r="8" spans="1:7" ht="40.049999999999997" customHeight="1">
      <c r="A8" s="263" t="s">
        <v>186</v>
      </c>
      <c r="B8" s="263" t="str">
        <f>'【後期】 特定事業所集中減算集計シート '!C5&amp;""</f>
        <v/>
      </c>
      <c r="C8" s="265" t="str">
        <f>'【後期】 特定事業所集中減算集計シート '!R5</f>
        <v>0％</v>
      </c>
      <c r="D8" s="263" t="str">
        <f>'【後期】 特定事業所集中減算集計シート '!C6&amp;""</f>
        <v/>
      </c>
      <c r="E8" s="265" t="str">
        <f>'【後期】 特定事業所集中減算集計シート '!R6</f>
        <v>0％</v>
      </c>
      <c r="F8" s="263" t="str">
        <f>'【後期】 特定事業所集中減算集計シート '!C7&amp;""</f>
        <v/>
      </c>
      <c r="G8" s="265" t="str">
        <f>'【後期】 特定事業所集中減算集計シート '!R7</f>
        <v>0％</v>
      </c>
    </row>
    <row r="9" spans="1:7" ht="40.049999999999997" customHeight="1">
      <c r="A9" s="263" t="s">
        <v>187</v>
      </c>
      <c r="B9" s="263" t="str">
        <f>'【後期】 特定事業所集中減算集計シート '!C11&amp;""</f>
        <v/>
      </c>
      <c r="C9" s="265" t="str">
        <f>'【後期】 特定事業所集中減算集計シート '!R11</f>
        <v>0％</v>
      </c>
      <c r="D9" s="263" t="str">
        <f>'【後期】 特定事業所集中減算集計シート '!C12&amp;""</f>
        <v/>
      </c>
      <c r="E9" s="265" t="str">
        <f>'【後期】 特定事業所集中減算集計シート '!R12</f>
        <v>0％</v>
      </c>
      <c r="F9" s="263" t="str">
        <f>'【後期】 特定事業所集中減算集計シート '!C13&amp;""</f>
        <v/>
      </c>
      <c r="G9" s="265" t="str">
        <f>'【後期】 特定事業所集中減算集計シート '!R13</f>
        <v>0％</v>
      </c>
    </row>
    <row r="10" spans="1:7" ht="40.049999999999997" customHeight="1">
      <c r="A10" s="263" t="s">
        <v>191</v>
      </c>
      <c r="B10" s="263" t="str">
        <f>'【後期】 特定事業所集中減算集計シート '!C17&amp;""</f>
        <v/>
      </c>
      <c r="C10" s="265" t="str">
        <f>'【後期】 特定事業所集中減算集計シート '!R17</f>
        <v>0％</v>
      </c>
      <c r="D10" s="263" t="str">
        <f>'【後期】 特定事業所集中減算集計シート '!C18&amp;""</f>
        <v/>
      </c>
      <c r="E10" s="265" t="str">
        <f>'【後期】 特定事業所集中減算集計シート '!R18</f>
        <v>0％</v>
      </c>
      <c r="F10" s="263" t="str">
        <f>'【後期】 特定事業所集中減算集計シート '!C19&amp;""</f>
        <v/>
      </c>
      <c r="G10" s="265" t="str">
        <f>'【後期】 特定事業所集中減算集計シート '!R19</f>
        <v>0％</v>
      </c>
    </row>
    <row r="11" spans="1:7" ht="40.049999999999997" customHeight="1">
      <c r="A11" s="263" t="s">
        <v>189</v>
      </c>
      <c r="B11" s="263" t="str">
        <f>'【後期】 特定事業所集中減算集計シート '!C23&amp;""</f>
        <v/>
      </c>
      <c r="C11" s="265" t="str">
        <f>'【後期】 特定事業所集中減算集計シート '!R23</f>
        <v>0％</v>
      </c>
      <c r="D11" s="263" t="str">
        <f>'【後期】 特定事業所集中減算集計シート '!C24&amp;""</f>
        <v/>
      </c>
      <c r="E11" s="265" t="str">
        <f>'【後期】 特定事業所集中減算集計シート '!R24</f>
        <v>0％</v>
      </c>
      <c r="F11" s="263" t="str">
        <f>'【後期】 特定事業所集中減算集計シート '!C25&amp;""</f>
        <v/>
      </c>
      <c r="G11" s="265" t="str">
        <f>'【後期】 特定事業所集中減算集計シート '!R25</f>
        <v>0％</v>
      </c>
    </row>
    <row r="12" spans="1:7" ht="30" customHeight="1">
      <c r="A12" s="339"/>
      <c r="B12" s="340"/>
      <c r="C12" s="341"/>
      <c r="D12" s="341"/>
      <c r="E12" s="341"/>
      <c r="F12" s="341"/>
      <c r="G12" s="341"/>
    </row>
    <row r="13" spans="1:7" ht="14.25" customHeight="1">
      <c r="A13" s="342"/>
    </row>
  </sheetData>
  <sheetProtection algorithmName="SHA-512" hashValue="y8ISg9pW9665W7PvSVYVSrXXHHWhPtdKe3QGAoRE0DnfB9/4yJePFLwnXDM/BWJgq/K70CeSqi7R4EKRIzinSQ==" saltValue="TEmTdlXhwh7eWJUEYQZv2A==" spinCount="100000" sheet="1" objects="1" scenarios="1"/>
  <mergeCells count="3">
    <mergeCell ref="A1:G1"/>
    <mergeCell ref="A2:G2"/>
    <mergeCell ref="A7:G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E04F-2FBD-4621-82AE-D1746E98BFB0}">
  <sheetPr codeName="Sheet4">
    <tabColor theme="8" tint="0.79998168889431442"/>
  </sheetPr>
  <dimension ref="A2:F18"/>
  <sheetViews>
    <sheetView showGridLines="0" workbookViewId="0">
      <selection activeCell="F18" sqref="F18"/>
    </sheetView>
  </sheetViews>
  <sheetFormatPr defaultRowHeight="21"/>
  <cols>
    <col min="1" max="2" width="17.19921875" style="294" bestFit="1" customWidth="1"/>
    <col min="3" max="3" width="10.59765625" style="294" bestFit="1" customWidth="1"/>
    <col min="4" max="4" width="49.796875" style="294" bestFit="1" customWidth="1"/>
    <col min="5" max="5" width="20.3984375" style="294" bestFit="1" customWidth="1"/>
    <col min="6" max="16384" width="8.796875" style="294"/>
  </cols>
  <sheetData>
    <row r="2" spans="1:6">
      <c r="A2" s="316" t="s">
        <v>3</v>
      </c>
      <c r="B2" s="316" t="s">
        <v>5</v>
      </c>
      <c r="C2" s="316" t="s">
        <v>7</v>
      </c>
      <c r="D2" s="316" t="s">
        <v>10</v>
      </c>
      <c r="E2" s="316" t="s">
        <v>11</v>
      </c>
    </row>
    <row r="3" spans="1:6">
      <c r="A3" s="317" t="s">
        <v>4</v>
      </c>
      <c r="B3" s="317">
        <v>1</v>
      </c>
      <c r="C3" s="317" t="s">
        <v>6</v>
      </c>
      <c r="D3" s="318" t="s">
        <v>0</v>
      </c>
      <c r="E3" s="317" t="s">
        <v>12</v>
      </c>
    </row>
    <row r="4" spans="1:6">
      <c r="A4" s="319">
        <v>1</v>
      </c>
      <c r="B4" s="319">
        <v>2</v>
      </c>
      <c r="C4" s="319" t="s">
        <v>8</v>
      </c>
      <c r="D4" s="320" t="s">
        <v>276</v>
      </c>
      <c r="E4" s="319" t="s">
        <v>13</v>
      </c>
    </row>
    <row r="5" spans="1:6">
      <c r="A5" s="317">
        <v>2</v>
      </c>
      <c r="B5" s="317">
        <v>3</v>
      </c>
      <c r="C5" s="317" t="s">
        <v>1</v>
      </c>
      <c r="D5" s="318" t="s">
        <v>277</v>
      </c>
      <c r="E5" s="317"/>
    </row>
    <row r="6" spans="1:6">
      <c r="A6" s="319">
        <v>3</v>
      </c>
      <c r="B6" s="321" t="s">
        <v>15</v>
      </c>
      <c r="C6" s="319"/>
      <c r="D6" s="320" t="s">
        <v>9</v>
      </c>
      <c r="E6" s="319"/>
    </row>
    <row r="7" spans="1:6">
      <c r="A7" s="317">
        <v>4</v>
      </c>
      <c r="B7" s="317"/>
      <c r="C7" s="317"/>
      <c r="D7" s="318" t="s">
        <v>278</v>
      </c>
      <c r="E7" s="317"/>
    </row>
    <row r="8" spans="1:6">
      <c r="A8" s="319">
        <v>5</v>
      </c>
      <c r="B8" s="319"/>
      <c r="C8" s="319"/>
      <c r="D8" s="320" t="s">
        <v>279</v>
      </c>
      <c r="E8" s="319"/>
    </row>
    <row r="9" spans="1:6">
      <c r="A9" s="317"/>
      <c r="B9" s="317"/>
      <c r="C9" s="317"/>
      <c r="D9" s="318" t="s">
        <v>280</v>
      </c>
      <c r="E9" s="317"/>
      <c r="F9" s="52"/>
    </row>
    <row r="10" spans="1:6">
      <c r="A10" s="319"/>
      <c r="B10" s="319"/>
      <c r="C10" s="319"/>
      <c r="D10" s="320" t="s">
        <v>281</v>
      </c>
      <c r="E10" s="319"/>
    </row>
    <row r="11" spans="1:6">
      <c r="A11" s="317"/>
      <c r="B11" s="317"/>
      <c r="C11" s="317"/>
      <c r="D11" s="318" t="s">
        <v>282</v>
      </c>
      <c r="E11" s="317"/>
    </row>
    <row r="12" spans="1:6">
      <c r="A12" s="319"/>
      <c r="B12" s="319"/>
      <c r="C12" s="319"/>
      <c r="D12" s="320" t="s">
        <v>14</v>
      </c>
      <c r="E12" s="319"/>
    </row>
    <row r="13" spans="1:6">
      <c r="A13" s="317"/>
      <c r="B13" s="317"/>
      <c r="C13" s="317"/>
      <c r="D13" s="322" t="s">
        <v>253</v>
      </c>
      <c r="E13" s="445"/>
    </row>
    <row r="14" spans="1:6">
      <c r="A14" s="319"/>
      <c r="B14" s="319"/>
      <c r="C14" s="319"/>
      <c r="D14" s="319" t="s">
        <v>287</v>
      </c>
      <c r="E14" s="319"/>
    </row>
    <row r="15" spans="1:6">
      <c r="A15" s="445"/>
      <c r="B15" s="445"/>
      <c r="C15" s="445"/>
      <c r="D15" s="445" t="s">
        <v>283</v>
      </c>
      <c r="E15" s="445"/>
    </row>
    <row r="16" spans="1:6">
      <c r="A16" s="319"/>
      <c r="B16" s="319"/>
      <c r="C16" s="319"/>
      <c r="D16" s="319" t="s">
        <v>284</v>
      </c>
      <c r="E16" s="319"/>
    </row>
    <row r="17" spans="1:5">
      <c r="A17" s="445"/>
      <c r="B17" s="445"/>
      <c r="C17" s="445"/>
      <c r="D17" s="445" t="s">
        <v>285</v>
      </c>
      <c r="E17" s="445"/>
    </row>
    <row r="18" spans="1:5">
      <c r="A18" s="319"/>
      <c r="B18" s="319"/>
      <c r="C18" s="319"/>
      <c r="D18" s="319" t="s">
        <v>286</v>
      </c>
      <c r="E18" s="31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8</vt:i4>
      </vt:variant>
    </vt:vector>
  </HeadingPairs>
  <TitlesOfParts>
    <vt:vector size="43" baseType="lpstr">
      <vt:lpstr>記入例</vt:lpstr>
      <vt:lpstr>金額設定</vt:lpstr>
      <vt:lpstr>令和◯年3月 特定事業所集中減算入力シート</vt:lpstr>
      <vt:lpstr>令和◯年4月 管理表</vt:lpstr>
      <vt:lpstr>令和◯年4月 売上表</vt:lpstr>
      <vt:lpstr>令和◯年5月 管理表</vt:lpstr>
      <vt:lpstr>令和◯年5月 売上表</vt:lpstr>
      <vt:lpstr>令和◯年6月 管理表</vt:lpstr>
      <vt:lpstr>令和◯年6月 売上表 </vt:lpstr>
      <vt:lpstr>令和◯年7月 管理表</vt:lpstr>
      <vt:lpstr>令和◯年7月 売上表 </vt:lpstr>
      <vt:lpstr>令和◯年8月 管理表 </vt:lpstr>
      <vt:lpstr>令和◯年8月 売上表</vt:lpstr>
      <vt:lpstr>令和◯年9月 管理表 </vt:lpstr>
      <vt:lpstr>令和◯年9月 売上表</vt:lpstr>
      <vt:lpstr>令和◯年10月 管理表  </vt:lpstr>
      <vt:lpstr>令和◯年10月 売上表 </vt:lpstr>
      <vt:lpstr>令和◯年11月 管理表  </vt:lpstr>
      <vt:lpstr>令和◯年11月 売上表  </vt:lpstr>
      <vt:lpstr>令和◯年12月 管理表  </vt:lpstr>
      <vt:lpstr>令和◯年12月 売上表  </vt:lpstr>
      <vt:lpstr>令和◯年1月 管理表 </vt:lpstr>
      <vt:lpstr>令和◯年1月 売上表  </vt:lpstr>
      <vt:lpstr>令和◯年2月 管理表 </vt:lpstr>
      <vt:lpstr>令和◯年2月 売上表  </vt:lpstr>
      <vt:lpstr>令和◯年3月 管理表 </vt:lpstr>
      <vt:lpstr>令和◯年3月 売上表  </vt:lpstr>
      <vt:lpstr>年間売上一覧表</vt:lpstr>
      <vt:lpstr>【前期】 特定事業所集中減算集計シート</vt:lpstr>
      <vt:lpstr>【前期】特定事業所集中減算に係る届出書 </vt:lpstr>
      <vt:lpstr>【前期】前６ヶ月間のサービス利用割合</vt:lpstr>
      <vt:lpstr>【後期】 特定事業所集中減算集計シート </vt:lpstr>
      <vt:lpstr>【後期】特定事業所集中減算に係る届出書 </vt:lpstr>
      <vt:lpstr>【後期】前６ヶ月間のサービス利用割合</vt:lpstr>
      <vt:lpstr>ドロップダウンリスト一覧</vt:lpstr>
      <vt:lpstr>'【後期】 特定事業所集中減算集計シート '!Print_Area</vt:lpstr>
      <vt:lpstr>【後期】前６ヶ月間のサービス利用割合!Print_Area</vt:lpstr>
      <vt:lpstr>'【後期】特定事業所集中減算に係る届出書 '!Print_Area</vt:lpstr>
      <vt:lpstr>'【前期】 特定事業所集中減算集計シート'!Print_Area</vt:lpstr>
      <vt:lpstr>【前期】前６ヶ月間のサービス利用割合!Print_Area</vt:lpstr>
      <vt:lpstr>'【前期】特定事業所集中減算に係る届出書 '!Print_Area</vt:lpstr>
      <vt:lpstr>金額設定!Print_Area</vt:lpstr>
      <vt:lpstr>'令和◯年5月 売上表'!Print_Area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2023-04-04T12:12:37Z</dcterms:created>
  <dcterms:modified xsi:type="dcterms:W3CDTF">2025-03-27T14:05:09Z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選択中のシートのコピー_1" visible="true" label="選択中のシートのコピー" imageMso="ShapesDuplicate" onAction="選択中のシートのコピー"/>
      </mso:documentControls>
    </mso:qat>
  </mso:ribbon>
</mso:customUI>
</file>